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695" windowHeight="11145" tabRatio="689" activeTab="0"/>
  </bookViews>
  <sheets>
    <sheet name="Contents" sheetId="1" r:id="rId1"/>
    <sheet name="Table_1" sheetId="2" r:id="rId2"/>
    <sheet name="Table_2" sheetId="3" r:id="rId3"/>
    <sheet name="Table_3" sheetId="4" r:id="rId4"/>
    <sheet name="Table_4" sheetId="5" r:id="rId5"/>
    <sheet name="Table_5" sheetId="6" r:id="rId6"/>
    <sheet name="Table_6" sheetId="7" r:id="rId7"/>
    <sheet name="Table_7" sheetId="8" r:id="rId8"/>
    <sheet name="Table_8" sheetId="9" r:id="rId9"/>
    <sheet name="Table_9" sheetId="10" r:id="rId10"/>
    <sheet name="Table_10" sheetId="11" r:id="rId11"/>
    <sheet name="Table_11" sheetId="12" r:id="rId12"/>
  </sheets>
  <definedNames>
    <definedName name="_xlnm.Print_Area" localSheetId="0">'Contents'!$A$1:$D$32</definedName>
    <definedName name="_xlnm.Print_Area" localSheetId="1">'Table_1'!$A$1:$BP$30</definedName>
    <definedName name="_xlnm.Print_Area" localSheetId="10">'Table_10'!$A$1:$M$30</definedName>
    <definedName name="_xlnm.Print_Area" localSheetId="11">'Table_11'!$A$1:$V$30</definedName>
    <definedName name="_xlnm.Print_Area" localSheetId="2">'Table_2'!$A$1:$BM$30</definedName>
    <definedName name="_xlnm.Print_Area" localSheetId="3">'Table_3'!$A$1:$I$29</definedName>
    <definedName name="_xlnm.Print_Area" localSheetId="4">'Table_4'!$A$1:$K$30</definedName>
    <definedName name="_xlnm.Print_Area" localSheetId="5">'Table_5'!$A$1:$J$30</definedName>
    <definedName name="_xlnm.Print_Area" localSheetId="6">'Table_6'!$A$1:$N$30</definedName>
    <definedName name="_xlnm.Print_Area" localSheetId="7">'Table_7'!$A$1:$P$30</definedName>
    <definedName name="_xlnm.Print_Area" localSheetId="8">'Table_8'!$A$1:$I$30</definedName>
    <definedName name="_xlnm.Print_Area" localSheetId="9">'Table_9'!$A$1:$Q$29</definedName>
    <definedName name="TopOfTable_Table_1">'Table_1'!$A$2</definedName>
    <definedName name="TopOfTable_Table_10">'Table_10'!$A$2</definedName>
    <definedName name="TopOfTable_Table_11">'Table_11'!$A$2</definedName>
    <definedName name="TopOfTable_Table_2">'Table_2'!$A$2</definedName>
    <definedName name="TopOfTable_Table_3">'Table_3'!$A$2</definedName>
    <definedName name="TopOfTable_Table_4">'Table_4'!$A$2</definedName>
    <definedName name="TopOfTable_Table_5">'Table_5'!$A$2</definedName>
    <definedName name="TopOfTable_Table_6">'Table_6'!$A$2</definedName>
    <definedName name="TopOfTable_Table_7">'Table_7'!$A$2</definedName>
    <definedName name="TopOfTable_Table_8">'Table_8'!$A$2</definedName>
    <definedName name="TopOfTable_Table_9">'Table_9'!$A$2</definedName>
    <definedName name="Z_CBC3E961_FC07_44CB_9BD5_577306206B5B_.wvu.PrintArea" localSheetId="0" hidden="1">'Contents'!$A$1:$D$32</definedName>
    <definedName name="Z_CBC3E961_FC07_44CB_9BD5_577306206B5B_.wvu.PrintArea" localSheetId="1" hidden="1">'Table_1'!$A$1:$BP$30</definedName>
    <definedName name="Z_CBC3E961_FC07_44CB_9BD5_577306206B5B_.wvu.PrintArea" localSheetId="10" hidden="1">'Table_10'!$A$1:$M$30</definedName>
    <definedName name="Z_CBC3E961_FC07_44CB_9BD5_577306206B5B_.wvu.PrintArea" localSheetId="11" hidden="1">'Table_11'!$A$1:$V$30</definedName>
    <definedName name="Z_CBC3E961_FC07_44CB_9BD5_577306206B5B_.wvu.PrintArea" localSheetId="2" hidden="1">'Table_2'!$A$1:$BM$30</definedName>
    <definedName name="Z_CBC3E961_FC07_44CB_9BD5_577306206B5B_.wvu.PrintArea" localSheetId="3" hidden="1">'Table_3'!$A$1:$I$29</definedName>
    <definedName name="Z_CBC3E961_FC07_44CB_9BD5_577306206B5B_.wvu.PrintArea" localSheetId="4" hidden="1">'Table_4'!$A$1:$K$30</definedName>
    <definedName name="Z_CBC3E961_FC07_44CB_9BD5_577306206B5B_.wvu.PrintArea" localSheetId="5" hidden="1">'Table_5'!$A$1:$J$30</definedName>
    <definedName name="Z_CBC3E961_FC07_44CB_9BD5_577306206B5B_.wvu.PrintArea" localSheetId="6" hidden="1">'Table_6'!$A$1:$N$30</definedName>
    <definedName name="Z_CBC3E961_FC07_44CB_9BD5_577306206B5B_.wvu.PrintArea" localSheetId="7" hidden="1">'Table_7'!$A$1:$P$30</definedName>
    <definedName name="Z_CBC3E961_FC07_44CB_9BD5_577306206B5B_.wvu.PrintArea" localSheetId="8" hidden="1">'Table_8'!$A$1:$I$30</definedName>
    <definedName name="Z_CBC3E961_FC07_44CB_9BD5_577306206B5B_.wvu.PrintArea" localSheetId="9" hidden="1">'Table_9'!$A$1:$Q$29</definedName>
  </definedNames>
  <calcPr fullCalcOnLoad="1"/>
</workbook>
</file>

<file path=xl/sharedStrings.xml><?xml version="1.0" encoding="utf-8"?>
<sst xmlns="http://schemas.openxmlformats.org/spreadsheetml/2006/main" count="6247" uniqueCount="67">
  <si>
    <t>Australian Bureau of Statistics</t>
  </si>
  <si>
    <t>Contents</t>
  </si>
  <si>
    <t>Tables</t>
  </si>
  <si>
    <t>1</t>
  </si>
  <si>
    <t>Alphabetical Matrix</t>
  </si>
  <si>
    <t>2</t>
  </si>
  <si>
    <t>Reference Year Matrix</t>
  </si>
  <si>
    <t>3</t>
  </si>
  <si>
    <t>Crime and Justice Matrix</t>
  </si>
  <si>
    <t>4</t>
  </si>
  <si>
    <t>Culture and Leisure Matrix</t>
  </si>
  <si>
    <t>5</t>
  </si>
  <si>
    <t>Education and Training Matrix</t>
  </si>
  <si>
    <t>6</t>
  </si>
  <si>
    <t>Family and Community Matrix</t>
  </si>
  <si>
    <t>7</t>
  </si>
  <si>
    <t>Health Matrix</t>
  </si>
  <si>
    <t>8</t>
  </si>
  <si>
    <t>Housing Matrix</t>
  </si>
  <si>
    <t>9</t>
  </si>
  <si>
    <t>Labour Matrix</t>
  </si>
  <si>
    <t>10</t>
  </si>
  <si>
    <t>Population Matrix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</si>
  <si>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</si>
  <si>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</si>
  <si>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Inquiries</t>
  </si>
  <si>
    <t>For further information about these and related statistics, contact the National Information and Referral Service on 1300 135 070.</t>
  </si>
  <si>
    <t>Table 1 Alphabetical Matrix</t>
  </si>
  <si>
    <t>Country of birth (person)</t>
  </si>
  <si>
    <t>-</t>
  </si>
  <si>
    <t>Country of birth (mother)</t>
  </si>
  <si>
    <t>Country of birth (father)</t>
  </si>
  <si>
    <t>Country of birth (parents)</t>
  </si>
  <si>
    <t>Country of last residence</t>
  </si>
  <si>
    <t>Duration of residence</t>
  </si>
  <si>
    <t>Year of arrival in Australia</t>
  </si>
  <si>
    <t>Age on arrival in Australia</t>
  </si>
  <si>
    <t>Proficiency in spoken English</t>
  </si>
  <si>
    <t>First language spoken as a child</t>
  </si>
  <si>
    <t>Main language other than English spoken at home</t>
  </si>
  <si>
    <t>Main language spoken at home</t>
  </si>
  <si>
    <t>Languages spoken at home</t>
  </si>
  <si>
    <t>Australian citizenship</t>
  </si>
  <si>
    <t>Ancestry</t>
  </si>
  <si>
    <t>Religious affiliation</t>
  </si>
  <si>
    <t>Visa category</t>
  </si>
  <si>
    <t>Selected demographic characteristics</t>
  </si>
  <si>
    <t>Selected geographic characteristics</t>
  </si>
  <si>
    <t>Selected work and education characteristics</t>
  </si>
  <si>
    <t>Selected economic characteristics</t>
  </si>
  <si>
    <t>Table 2 Reference Year Matrix</t>
  </si>
  <si>
    <t>Table 3 Crime and Justice Matrix</t>
  </si>
  <si>
    <t>Table 4 Culture and Leisure Matrix</t>
  </si>
  <si>
    <t>Table 5 Education and Training Matrix</t>
  </si>
  <si>
    <t>Table 6 Family and Community Matrix</t>
  </si>
  <si>
    <t>Table 7 Health Matrix</t>
  </si>
  <si>
    <t>Table 8 Housing Matrix</t>
  </si>
  <si>
    <t>Table 9 Labour Matrix</t>
  </si>
  <si>
    <t>Table 10 Personal and Household Finances</t>
  </si>
  <si>
    <t>Table 11 Population Matrix</t>
  </si>
  <si>
    <t>Personal and Household Finances Matrix</t>
  </si>
  <si>
    <t>yes</t>
  </si>
  <si>
    <t>34150DS0054 Migrants, Migrant Data Matrices, 2012</t>
  </si>
  <si>
    <t>Released at 11:30 am (Canberra time) Thur 26 Jul 2012</t>
  </si>
  <si>
    <t>Migrant Data Matrices, 2012</t>
  </si>
  <si>
    <t>© Commonwealth of Australia 2012</t>
  </si>
  <si>
    <t>Time since arrival in Australia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</si>
</sst>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0">
    <font>
      <sz val="10"/>
      <name val="Arial"/>
      <family val="2"/>
    </font>
    <font>
      <b/>
      <sz val="18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8"/>
      <color theme="10"/>
      <name val="Arial"/>
      <family val="2"/>
    </font>
    <font>
      <sz val="8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40" fillId="0" borderId="0" xfId="53" applyAlignment="1">
      <alignment horizontal="right"/>
    </xf>
    <xf numFmtId="0" fontId="48" fillId="0" borderId="0" xfId="53" applyFont="1" applyAlignment="1">
      <alignment horizontal="right" wrapText="1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49" fillId="0" borderId="0" xfId="53" applyFont="1" applyAlignment="1">
      <alignment horizontal="right"/>
    </xf>
    <xf numFmtId="0" fontId="40" fillId="0" borderId="0" xfId="53" applyAlignment="1">
      <alignment horizontal="right" wrapText="1"/>
    </xf>
    <xf numFmtId="0" fontId="48" fillId="0" borderId="10" xfId="53" applyFont="1" applyBorder="1" applyAlignment="1">
      <alignment horizontal="right" wrapText="1"/>
    </xf>
    <xf numFmtId="0" fontId="1" fillId="33" borderId="0" xfId="0" applyFont="1" applyFill="1" applyAlignment="1">
      <alignment horizontal="left" vertical="center" indent="10"/>
    </xf>
    <xf numFmtId="0" fontId="6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366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1</xdr:col>
      <xdr:colOff>238125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1009650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1009650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1009650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1009650</xdr:colOff>
      <xdr:row>0</xdr:row>
      <xdr:rowOff>733425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1009650</xdr:colOff>
      <xdr:row>0</xdr:row>
      <xdr:rowOff>733425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1009650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1009650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1009650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1009650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1009650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1009650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3415.0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showGridLines="0" tabSelected="1" zoomScalePageLayoutView="0" workbookViewId="0" topLeftCell="A1">
      <pane ySplit="3" topLeftCell="A4" activePane="bottomLeft" state="frozen"/>
      <selection pane="topLeft" activeCell="A1" sqref="A1:BV1"/>
      <selection pane="bottomLeft" activeCell="A1" sqref="A1:D1"/>
    </sheetView>
  </sheetViews>
  <sheetFormatPr defaultColWidth="11.57421875" defaultRowHeight="12.75"/>
  <cols>
    <col min="1" max="2" width="11.57421875" style="0" customWidth="1"/>
    <col min="3" max="3" width="102.140625" style="0" customWidth="1"/>
  </cols>
  <sheetData>
    <row r="1" spans="1:4" ht="67.5" customHeight="1">
      <c r="A1" s="19" t="s">
        <v>0</v>
      </c>
      <c r="B1" s="19"/>
      <c r="C1" s="19"/>
      <c r="D1" s="19"/>
    </row>
    <row r="2" spans="1:3" ht="22.5" customHeight="1">
      <c r="A2" s="21" t="s">
        <v>62</v>
      </c>
      <c r="B2" s="21"/>
      <c r="C2" s="21"/>
    </row>
    <row r="3" spans="1:3" ht="12.75">
      <c r="A3" s="24" t="s">
        <v>63</v>
      </c>
      <c r="B3" s="24"/>
      <c r="C3" s="24"/>
    </row>
    <row r="5" ht="15.75">
      <c r="B5" s="1" t="s">
        <v>1</v>
      </c>
    </row>
    <row r="6" ht="12.75">
      <c r="B6" s="3" t="s">
        <v>2</v>
      </c>
    </row>
    <row r="7" spans="2:3" ht="12.75">
      <c r="B7" s="4" t="s">
        <v>3</v>
      </c>
      <c r="C7" s="5" t="s">
        <v>4</v>
      </c>
    </row>
    <row r="8" spans="2:3" ht="12.75">
      <c r="B8" s="4" t="s">
        <v>5</v>
      </c>
      <c r="C8" s="5" t="s">
        <v>6</v>
      </c>
    </row>
    <row r="9" spans="2:3" ht="12.75">
      <c r="B9" s="4" t="s">
        <v>7</v>
      </c>
      <c r="C9" s="5" t="s">
        <v>8</v>
      </c>
    </row>
    <row r="10" spans="2:3" ht="12.75">
      <c r="B10" s="4" t="s">
        <v>9</v>
      </c>
      <c r="C10" s="5" t="s">
        <v>10</v>
      </c>
    </row>
    <row r="11" spans="2:3" ht="12.75">
      <c r="B11" s="4" t="s">
        <v>11</v>
      </c>
      <c r="C11" s="5" t="s">
        <v>12</v>
      </c>
    </row>
    <row r="12" spans="2:3" ht="12.75">
      <c r="B12" s="4" t="s">
        <v>13</v>
      </c>
      <c r="C12" s="5" t="s">
        <v>14</v>
      </c>
    </row>
    <row r="13" spans="2:3" ht="12.75">
      <c r="B13" s="16" t="s">
        <v>15</v>
      </c>
      <c r="C13" s="5" t="s">
        <v>16</v>
      </c>
    </row>
    <row r="14" spans="2:3" ht="12.75">
      <c r="B14" s="4" t="s">
        <v>17</v>
      </c>
      <c r="C14" s="5" t="s">
        <v>18</v>
      </c>
    </row>
    <row r="15" spans="2:3" ht="12.75">
      <c r="B15" s="4" t="s">
        <v>19</v>
      </c>
      <c r="C15" s="5" t="s">
        <v>20</v>
      </c>
    </row>
    <row r="16" spans="2:3" ht="12.75">
      <c r="B16" s="4" t="s">
        <v>21</v>
      </c>
      <c r="C16" s="5" t="s">
        <v>60</v>
      </c>
    </row>
    <row r="17" spans="2:3" ht="12.75">
      <c r="B17" s="4">
        <v>11</v>
      </c>
      <c r="C17" s="5" t="s">
        <v>22</v>
      </c>
    </row>
    <row r="20" spans="2:3" ht="15">
      <c r="B20" s="20"/>
      <c r="C20" s="20"/>
    </row>
    <row r="21" spans="2:3" ht="15.75">
      <c r="B21" s="21" t="s">
        <v>23</v>
      </c>
      <c r="C21" s="21"/>
    </row>
    <row r="23" ht="12.75">
      <c r="B23" s="6" t="s">
        <v>64</v>
      </c>
    </row>
    <row r="24" spans="2:3" ht="12.75">
      <c r="B24" s="22" t="s">
        <v>24</v>
      </c>
      <c r="C24" s="22"/>
    </row>
    <row r="27" ht="15.75">
      <c r="B27" s="1" t="s">
        <v>25</v>
      </c>
    </row>
    <row r="29" spans="2:3" ht="13.5" customHeight="1">
      <c r="B29" s="23" t="s">
        <v>26</v>
      </c>
      <c r="C29" s="23"/>
    </row>
    <row r="32" ht="12.75" customHeight="1">
      <c r="B32" s="7" t="s">
        <v>65</v>
      </c>
    </row>
  </sheetData>
  <sheetProtection sheet="1"/>
  <mergeCells count="7">
    <mergeCell ref="A1:D1"/>
    <mergeCell ref="B20:C20"/>
    <mergeCell ref="B21:C21"/>
    <mergeCell ref="B24:C24"/>
    <mergeCell ref="B29:C29"/>
    <mergeCell ref="A2:C2"/>
    <mergeCell ref="A3:C3"/>
  </mergeCells>
  <hyperlinks>
    <hyperlink ref="B7" location="TopOfTable_Table_1" display="1"/>
    <hyperlink ref="B8" location="TopOfTable_Table_2" display="2"/>
    <hyperlink ref="B9" location="TopOfTable_Table_3" display="3"/>
    <hyperlink ref="B10" location="TopOfTable_Table_4" display="4"/>
    <hyperlink ref="B11" location="TopOfTable_Table_5" display="5"/>
    <hyperlink ref="B12" location="TopOfTable_Table_6" display="6"/>
    <hyperlink ref="B14" location="TopOfTable_Table_8" display="8"/>
    <hyperlink ref="B15" location="TopOfTable_Table_9" display="9"/>
    <hyperlink ref="B16" location="TopOfTable_Table_10" display="10"/>
    <hyperlink ref="B17" location="TopOfTable_Table_11" display="11"/>
    <hyperlink ref="B21" r:id="rId1" display="ABS website"/>
    <hyperlink ref="B24" r:id="rId2" display="Summary"/>
    <hyperlink ref="B32" r:id="rId3" display="© Commonwealth of Australia 2011"/>
    <hyperlink ref="B13" location="TopOfTable_Table_7" display="7"/>
  </hyperlinks>
  <printOptions/>
  <pageMargins left="0.7086614173228347" right="0.7086614173228347" top="0.7480314960629921" bottom="0.7480314960629921" header="0.31496062992125984" footer="0.31496062992125984"/>
  <pageSetup firstPageNumber="1" useFirstPageNumber="1" horizontalDpi="300" verticalDpi="300" orientation="landscape" paperSize="9" scale="92" r:id="rId5"/>
  <headerFooter alignWithMargins="0">
    <oddHeader>&amp;C&amp;A</oddHeader>
    <oddFooter>&amp;CPage &amp;P</oddFooter>
  </headerFooter>
  <ignoredErrors>
    <ignoredError sqref="B7:B13 B14:B16" numberStoredAsText="1"/>
  </ignoredErrors>
  <drawing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pane xSplit="1" ySplit="5" topLeftCell="B6" activePane="bottomRight" state="frozen"/>
      <selection pane="topLeft" activeCell="A1" sqref="A1:BV1"/>
      <selection pane="topRight" activeCell="A1" sqref="A1:BV1"/>
      <selection pane="bottomLeft" activeCell="A1" sqref="A1:BV1"/>
      <selection pane="bottomRight" activeCell="A1" sqref="A1:U1"/>
    </sheetView>
  </sheetViews>
  <sheetFormatPr defaultColWidth="11.57421875" defaultRowHeight="12.75"/>
  <cols>
    <col min="1" max="1" width="38.8515625" style="0" customWidth="1"/>
    <col min="2" max="4" width="11.57421875" style="10" customWidth="1"/>
    <col min="5" max="5" width="12.7109375" style="10" customWidth="1"/>
    <col min="6" max="6" width="13.140625" style="10" customWidth="1"/>
    <col min="7" max="7" width="12.421875" style="10" customWidth="1"/>
    <col min="8" max="9" width="11.57421875" style="10" customWidth="1"/>
    <col min="10" max="11" width="14.57421875" style="10" customWidth="1"/>
    <col min="12" max="13" width="11.57421875" style="10" customWidth="1"/>
    <col min="14" max="14" width="15.140625" style="10" customWidth="1"/>
    <col min="15" max="15" width="14.140625" style="10" customWidth="1"/>
    <col min="16" max="16" width="11.57421875" style="10" customWidth="1"/>
  </cols>
  <sheetData>
    <row r="1" spans="1:21" ht="67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3" ht="22.5" customHeight="1">
      <c r="A2" s="21" t="s">
        <v>62</v>
      </c>
      <c r="B2" s="21"/>
      <c r="C2" s="21"/>
    </row>
    <row r="3" spans="1:3" ht="12.75">
      <c r="A3" s="24" t="s">
        <v>63</v>
      </c>
      <c r="B3" s="24"/>
      <c r="C3" s="24"/>
    </row>
    <row r="4" spans="1:18" ht="24" customHeight="1">
      <c r="A4" s="6" t="s">
        <v>57</v>
      </c>
      <c r="O4" s="17"/>
      <c r="Q4" s="10"/>
      <c r="R4" s="10"/>
    </row>
    <row r="5" spans="1:21" ht="75" customHeight="1">
      <c r="A5" s="8"/>
      <c r="B5" s="13" t="str">
        <f>HYPERLINK("http://www.abs.gov.au/ausstats/subscriber.nsf/LookupAttach/6250.0Data+Cubes-03.06.111/$File/62500Do001_201011replacement.xls"," Characteristics of Recent Migrants 2010")</f>
        <v> Characteristics of Recent Migrants 2010</v>
      </c>
      <c r="C5" s="13" t="str">
        <f>HYPERLINK("http://www.abs.gov.au/ausstats/subscriber.nsf/LookupAttach/3415.0Data+Cubes-29.06.1125/$File/34150DS0051_2010_Education and Work_Migrants.xls","Education and Work 2010")</f>
        <v>Education and Work 2010</v>
      </c>
      <c r="D5" s="13" t="str">
        <f>HYPERLINK("http://www.abs.gov.au/ausstats/subscriber.nsf/LookupAttach/3415.0Data+Cubes-29.06.1126/$File/34150DS0034_2007_Educ and Work_Migrants.xls","Education and Work 2007")</f>
        <v>Education and Work 2007</v>
      </c>
      <c r="E5" s="13" t="str">
        <f>HYPERLINK("http://www.abs.gov.au/ausstats/subscriber.nsf/LookupAttach/3415.0Data+Cubes-29.06.1127/$File/34150DS0006_2006_SEW_Migrants.xls","Education and Work 2006")</f>
        <v>Education and Work 2006</v>
      </c>
      <c r="F5" s="13" t="str">
        <f>HYPERLINK("http://www.abs.gov.au/ausstats/subscriber.nsf/LookupAttach/3415.0Data+Cubes-29.06.1128/$File/34150DS0028_2006_EEBTUM_Migrants.xls","Employee Earnings Benefits and Trade Union Membership 2006")</f>
        <v>Employee Earnings Benefits and Trade Union Membership 2006</v>
      </c>
      <c r="G5" s="13" t="str">
        <f>HYPERLINK("http://www.abs.gov.au/ausstats/subscriber.nsf/LookupAttach/3415.0Data+Cubes-29.06.1129/$File/34150DS0056_2007_SEARS_Superannuation_Migrants.xls","Employment Arrangements Retirement and Superannuation 2007")</f>
        <v>Employment Arrangements Retirement and Superannuation 2007</v>
      </c>
      <c r="H5" s="13" t="str">
        <f>HYPERLINK("http://www.abs.gov.au/ausstats/subscriber.nsf/LookupAttach/3415.0Data+Cubes-29.06.1130/$File/34150DS0050_2009_Forms_of_Employment_Migrants.xls","Forms of Employment 2009")</f>
        <v>Forms of Employment 2009</v>
      </c>
      <c r="I5" s="13" t="str">
        <f>HYPERLINK("http://www.abs.gov.au/ausstats/subscriber.nsf/LookupAttach/3415.0Data+Cubes-29.06.1131/$File/34150DS0031_2007_FOE_Migrants.xls","Forms of Employment 2007")</f>
        <v>Forms of Employment 2007</v>
      </c>
      <c r="J5" s="13" t="str">
        <f>HYPERLINK("http://www.abs.gov.au/ausstats/subscriber.nsf/LookupAttach/3415.0Data+Cubes-29.06.1137/$File/34150DS0010_2006_JSE_Migrants.xls","Job Search Experience 2006")</f>
        <v>Job Search Experience 2006</v>
      </c>
      <c r="K5" s="13" t="str">
        <f>HYPERLINK("http://www.abs.gov.au/ausstats/subscriber.nsf/LookupAttach/3415.0Data+Cubes-29.06.1138/$File/34150DS0011_2007_LFS_Migrants.xls","Labour Force 2007")</f>
        <v>Labour Force 2007</v>
      </c>
      <c r="L5" s="13" t="str">
        <f>HYPERLINK("http://www.abs.gov.au/ausstats/subscriber.nsf/LookupAttach/3415.0Data+Cubes-29.06.1139/$File/34150DS0024_2007_LFS_CoRMS_Migrants.xls","Labour Force Status and Other Characteristics of Recent Migrants 2007")</f>
        <v>Labour Force Status and Other Characteristics of Recent Migrants 2007</v>
      </c>
      <c r="M5" s="13" t="str">
        <f>HYPERLINK("http://www.abs.gov.au/ausstats/subscriber.nsf/LookupAttach/3415.0Data+Cubes-29.06.1140/$File/34150DS0012_2004_CoMS_Migrants.xls","Labour Force Status and Other Characteristics of Migrants 2004")</f>
        <v>Labour Force Status and Other Characteristics of Migrants 2004</v>
      </c>
      <c r="N5" s="13" t="str">
        <f>HYPERLINK("http://www.abs.gov.au/ausstats/subscriber.nsf/LookupAttach/3415.0Data+Cubes-29.06.1141/$File/34150DS0052_2010_Labour_Mobility_Migrants.xls","Labour Mobility 2010")</f>
        <v>Labour Mobility 2010</v>
      </c>
      <c r="O5" s="13" t="str">
        <f>HYPERLINK("http://www.abs.gov.au/ausstats/subscriber.nsf/LookupAttach/3415.0Data+Cubes-26.07.12295/$File/34150DS0073_2010-11_Learning and Work_Migrants.xls","Learning and Work 2010-11")</f>
        <v>Learning and Work 2010-11</v>
      </c>
      <c r="P5" s="13" t="str">
        <f>HYPERLINK("http://www.abs.gov.au/ausstats/subscriber.nsf/LookupAttach/3415.0Data+Cubes-26.07.12350/$File/34150DS0068_2011_PNILF_Migrants.xls","Persons Not in the Labour Force 2011")</f>
        <v>Persons Not in the Labour Force 2011</v>
      </c>
      <c r="Q5" s="13" t="str">
        <f>HYPERLINK("http://www.abs.gov.au/ausstats/subscriber.nsf/LookupAttach/3415.0Data+Cubes-29.06.1149/$File/34150DS0033_2007_PNILF_Migrants.xls","Persons Not in the Labour Force 2007")</f>
        <v>Persons Not in the Labour Force 2007</v>
      </c>
      <c r="R5" s="13" t="str">
        <f>HYPERLINK("http://www.abs.gov.au/ausstats/subscriber.nsf/LookupAttach/3415.0Data+Cubes-26.07.12390/$File/34150DS0070_2011_UEW_Migrants.xls","Underemployed Workers 2011")</f>
        <v>Underemployed Workers 2011</v>
      </c>
      <c r="S5" s="13" t="str">
        <f>HYPERLINK("http://www.abs.gov.au/ausstats/subscriber.nsf/LookupAttach/3415.0Data+Cubes-29.06.1152/$File/34150DS0036_2007_UEW_Migrants.xls","Underemployed Workers 2007")</f>
        <v>Underemployed Workers 2007</v>
      </c>
      <c r="T5" s="13" t="str">
        <f>HYPERLINK("http://www.abs.gov.au/ausstats/subscriber.nsf/LookupAttach/3415.0Data+Cubes-29.06.1155/$File/34150DS0039_2006_WTA_Migrants.xls","Working Time Arrangements 2006")</f>
        <v>Working Time Arrangements 2006</v>
      </c>
      <c r="U5" s="13" t="str">
        <f>HYPERLINK("http://www.abs.gov.au/ausstats/subscriber.nsf/LookupAttach/3415.0Data+Cubes-29.06.1154/$File/34150DS0038_2007_WSCLA_Migrants.xls","Work in Selected Culture and Leisure Activities 2007")</f>
        <v>Work in Selected Culture and Leisure Activities 2007</v>
      </c>
    </row>
    <row r="6" spans="1:21" ht="12.75">
      <c r="A6" s="5" t="s">
        <v>28</v>
      </c>
      <c r="B6" s="11" t="s">
        <v>61</v>
      </c>
      <c r="C6" s="11" t="s">
        <v>61</v>
      </c>
      <c r="D6" s="11" t="s">
        <v>61</v>
      </c>
      <c r="E6" s="11" t="s">
        <v>61</v>
      </c>
      <c r="F6" s="11" t="s">
        <v>61</v>
      </c>
      <c r="G6" s="11" t="s">
        <v>61</v>
      </c>
      <c r="H6" s="11" t="s">
        <v>61</v>
      </c>
      <c r="I6" s="11" t="s">
        <v>61</v>
      </c>
      <c r="J6" s="11" t="s">
        <v>61</v>
      </c>
      <c r="K6" s="11" t="s">
        <v>61</v>
      </c>
      <c r="L6" s="11" t="s">
        <v>61</v>
      </c>
      <c r="M6" s="11" t="s">
        <v>61</v>
      </c>
      <c r="N6" s="11" t="s">
        <v>61</v>
      </c>
      <c r="O6" s="11" t="s">
        <v>61</v>
      </c>
      <c r="P6" s="11" t="s">
        <v>61</v>
      </c>
      <c r="Q6" s="11" t="s">
        <v>61</v>
      </c>
      <c r="R6" s="11" t="s">
        <v>61</v>
      </c>
      <c r="S6" s="11" t="s">
        <v>61</v>
      </c>
      <c r="T6" s="11" t="s">
        <v>61</v>
      </c>
      <c r="U6" s="11" t="s">
        <v>61</v>
      </c>
    </row>
    <row r="7" spans="1:21" ht="12.75">
      <c r="A7" s="5" t="s">
        <v>30</v>
      </c>
      <c r="B7" s="11" t="s">
        <v>29</v>
      </c>
      <c r="C7" s="11" t="s">
        <v>29</v>
      </c>
      <c r="D7" s="11" t="s">
        <v>29</v>
      </c>
      <c r="E7" s="11" t="s">
        <v>29</v>
      </c>
      <c r="F7" s="11" t="s">
        <v>29</v>
      </c>
      <c r="G7" s="11" t="s">
        <v>29</v>
      </c>
      <c r="H7" s="11" t="s">
        <v>29</v>
      </c>
      <c r="I7" s="11" t="s">
        <v>29</v>
      </c>
      <c r="J7" s="11" t="s">
        <v>29</v>
      </c>
      <c r="K7" s="11" t="s">
        <v>29</v>
      </c>
      <c r="L7" s="11" t="s">
        <v>29</v>
      </c>
      <c r="M7" s="11" t="s">
        <v>29</v>
      </c>
      <c r="N7" s="11" t="s">
        <v>29</v>
      </c>
      <c r="O7" s="11" t="s">
        <v>29</v>
      </c>
      <c r="P7" s="11" t="s">
        <v>29</v>
      </c>
      <c r="Q7" s="11" t="s">
        <v>29</v>
      </c>
      <c r="R7" s="11" t="s">
        <v>29</v>
      </c>
      <c r="S7" s="11" t="s">
        <v>29</v>
      </c>
      <c r="T7" s="11" t="s">
        <v>29</v>
      </c>
      <c r="U7" s="11" t="s">
        <v>29</v>
      </c>
    </row>
    <row r="8" spans="1:21" ht="12.75">
      <c r="A8" s="5" t="s">
        <v>31</v>
      </c>
      <c r="B8" s="11" t="s">
        <v>29</v>
      </c>
      <c r="C8" s="11" t="s">
        <v>29</v>
      </c>
      <c r="D8" s="11" t="s">
        <v>29</v>
      </c>
      <c r="E8" s="11" t="s">
        <v>29</v>
      </c>
      <c r="F8" s="11" t="s">
        <v>29</v>
      </c>
      <c r="G8" s="11" t="s">
        <v>29</v>
      </c>
      <c r="H8" s="11" t="s">
        <v>29</v>
      </c>
      <c r="I8" s="11" t="s">
        <v>29</v>
      </c>
      <c r="J8" s="11" t="s">
        <v>29</v>
      </c>
      <c r="K8" s="11" t="s">
        <v>29</v>
      </c>
      <c r="L8" s="11" t="s">
        <v>29</v>
      </c>
      <c r="M8" s="11" t="s">
        <v>29</v>
      </c>
      <c r="N8" s="11" t="s">
        <v>29</v>
      </c>
      <c r="O8" s="11" t="s">
        <v>29</v>
      </c>
      <c r="P8" s="11" t="s">
        <v>29</v>
      </c>
      <c r="Q8" s="11" t="s">
        <v>29</v>
      </c>
      <c r="R8" s="11" t="s">
        <v>29</v>
      </c>
      <c r="S8" s="11" t="s">
        <v>29</v>
      </c>
      <c r="T8" s="11" t="s">
        <v>29</v>
      </c>
      <c r="U8" s="11" t="s">
        <v>29</v>
      </c>
    </row>
    <row r="9" spans="1:21" ht="12.75">
      <c r="A9" s="5" t="s">
        <v>32</v>
      </c>
      <c r="B9" s="11" t="s">
        <v>29</v>
      </c>
      <c r="C9" s="11" t="s">
        <v>29</v>
      </c>
      <c r="D9" s="11" t="s">
        <v>29</v>
      </c>
      <c r="E9" s="11" t="s">
        <v>29</v>
      </c>
      <c r="F9" s="11" t="s">
        <v>29</v>
      </c>
      <c r="G9" s="11" t="s">
        <v>29</v>
      </c>
      <c r="H9" s="11" t="s">
        <v>29</v>
      </c>
      <c r="I9" s="11" t="s">
        <v>29</v>
      </c>
      <c r="J9" s="11" t="s">
        <v>29</v>
      </c>
      <c r="K9" s="11" t="s">
        <v>29</v>
      </c>
      <c r="L9" s="11" t="s">
        <v>29</v>
      </c>
      <c r="M9" s="11" t="s">
        <v>29</v>
      </c>
      <c r="N9" s="11" t="s">
        <v>29</v>
      </c>
      <c r="O9" s="11" t="s">
        <v>29</v>
      </c>
      <c r="P9" s="11" t="s">
        <v>29</v>
      </c>
      <c r="Q9" s="11" t="s">
        <v>29</v>
      </c>
      <c r="R9" s="11" t="s">
        <v>29</v>
      </c>
      <c r="S9" s="11" t="s">
        <v>29</v>
      </c>
      <c r="T9" s="11" t="s">
        <v>29</v>
      </c>
      <c r="U9" s="11" t="s">
        <v>29</v>
      </c>
    </row>
    <row r="10" spans="1:21" ht="12.75">
      <c r="A10" s="5" t="s">
        <v>33</v>
      </c>
      <c r="B10" s="11" t="s">
        <v>61</v>
      </c>
      <c r="C10" s="11" t="s">
        <v>29</v>
      </c>
      <c r="D10" s="11" t="s">
        <v>29</v>
      </c>
      <c r="E10" s="11" t="s">
        <v>29</v>
      </c>
      <c r="F10" s="11" t="s">
        <v>29</v>
      </c>
      <c r="G10" s="11" t="s">
        <v>29</v>
      </c>
      <c r="H10" s="11" t="s">
        <v>29</v>
      </c>
      <c r="I10" s="11" t="s">
        <v>29</v>
      </c>
      <c r="J10" s="11" t="s">
        <v>29</v>
      </c>
      <c r="K10" s="11" t="s">
        <v>29</v>
      </c>
      <c r="L10" s="11" t="s">
        <v>61</v>
      </c>
      <c r="M10" s="11" t="s">
        <v>61</v>
      </c>
      <c r="N10" s="11" t="s">
        <v>29</v>
      </c>
      <c r="O10" s="11" t="s">
        <v>29</v>
      </c>
      <c r="P10" s="11" t="s">
        <v>29</v>
      </c>
      <c r="Q10" s="11" t="s">
        <v>29</v>
      </c>
      <c r="R10" s="11" t="s">
        <v>29</v>
      </c>
      <c r="S10" s="11" t="s">
        <v>29</v>
      </c>
      <c r="T10" s="11" t="s">
        <v>29</v>
      </c>
      <c r="U10" s="11" t="s">
        <v>29</v>
      </c>
    </row>
    <row r="11" spans="1:21" ht="12.75">
      <c r="A11" s="5" t="s">
        <v>34</v>
      </c>
      <c r="B11" s="11" t="s">
        <v>29</v>
      </c>
      <c r="C11" s="11" t="s">
        <v>29</v>
      </c>
      <c r="D11" s="11" t="s">
        <v>29</v>
      </c>
      <c r="E11" s="11" t="s">
        <v>29</v>
      </c>
      <c r="F11" s="11" t="s">
        <v>29</v>
      </c>
      <c r="G11" s="11" t="s">
        <v>29</v>
      </c>
      <c r="H11" s="11" t="s">
        <v>29</v>
      </c>
      <c r="I11" s="11" t="s">
        <v>29</v>
      </c>
      <c r="J11" s="11" t="s">
        <v>29</v>
      </c>
      <c r="K11" s="11" t="s">
        <v>29</v>
      </c>
      <c r="L11" s="11" t="s">
        <v>29</v>
      </c>
      <c r="M11" s="11" t="s">
        <v>29</v>
      </c>
      <c r="N11" s="11" t="s">
        <v>29</v>
      </c>
      <c r="O11" s="11" t="s">
        <v>29</v>
      </c>
      <c r="P11" s="11" t="s">
        <v>29</v>
      </c>
      <c r="Q11" s="11" t="s">
        <v>29</v>
      </c>
      <c r="R11" s="11" t="s">
        <v>29</v>
      </c>
      <c r="S11" s="11" t="s">
        <v>29</v>
      </c>
      <c r="T11" s="11" t="s">
        <v>29</v>
      </c>
      <c r="U11" s="11" t="s">
        <v>29</v>
      </c>
    </row>
    <row r="12" spans="1:21" ht="12.75">
      <c r="A12" s="5" t="s">
        <v>35</v>
      </c>
      <c r="B12" s="11" t="s">
        <v>61</v>
      </c>
      <c r="C12" s="11" t="s">
        <v>61</v>
      </c>
      <c r="D12" s="11" t="s">
        <v>61</v>
      </c>
      <c r="E12" s="11" t="s">
        <v>61</v>
      </c>
      <c r="F12" s="11" t="s">
        <v>61</v>
      </c>
      <c r="G12" s="11" t="s">
        <v>61</v>
      </c>
      <c r="H12" s="11" t="s">
        <v>61</v>
      </c>
      <c r="I12" s="11" t="s">
        <v>61</v>
      </c>
      <c r="J12" s="11" t="s">
        <v>61</v>
      </c>
      <c r="K12" s="11" t="s">
        <v>61</v>
      </c>
      <c r="L12" s="11" t="s">
        <v>61</v>
      </c>
      <c r="M12" s="11" t="s">
        <v>61</v>
      </c>
      <c r="N12" s="11" t="s">
        <v>61</v>
      </c>
      <c r="O12" s="11" t="s">
        <v>61</v>
      </c>
      <c r="P12" s="11" t="s">
        <v>61</v>
      </c>
      <c r="Q12" s="11" t="s">
        <v>61</v>
      </c>
      <c r="R12" s="11" t="s">
        <v>61</v>
      </c>
      <c r="S12" s="11" t="s">
        <v>61</v>
      </c>
      <c r="T12" s="11" t="s">
        <v>61</v>
      </c>
      <c r="U12" s="11" t="s">
        <v>29</v>
      </c>
    </row>
    <row r="13" spans="1:21" ht="12.75">
      <c r="A13" s="5" t="s">
        <v>36</v>
      </c>
      <c r="B13" s="11" t="s">
        <v>61</v>
      </c>
      <c r="C13" s="11" t="s">
        <v>29</v>
      </c>
      <c r="D13" s="11" t="s">
        <v>29</v>
      </c>
      <c r="E13" s="11" t="s">
        <v>29</v>
      </c>
      <c r="F13" s="11" t="s">
        <v>29</v>
      </c>
      <c r="G13" s="11" t="s">
        <v>29</v>
      </c>
      <c r="H13" s="11" t="s">
        <v>29</v>
      </c>
      <c r="I13" s="11" t="s">
        <v>29</v>
      </c>
      <c r="J13" s="11" t="s">
        <v>29</v>
      </c>
      <c r="K13" s="11" t="s">
        <v>29</v>
      </c>
      <c r="L13" s="11" t="s">
        <v>61</v>
      </c>
      <c r="M13" s="11" t="s">
        <v>61</v>
      </c>
      <c r="N13" s="11" t="s">
        <v>29</v>
      </c>
      <c r="O13" s="11" t="s">
        <v>61</v>
      </c>
      <c r="P13" s="11" t="s">
        <v>29</v>
      </c>
      <c r="Q13" s="11" t="s">
        <v>29</v>
      </c>
      <c r="R13" s="11" t="s">
        <v>29</v>
      </c>
      <c r="S13" s="11" t="s">
        <v>29</v>
      </c>
      <c r="T13" s="11" t="s">
        <v>29</v>
      </c>
      <c r="U13" s="11" t="s">
        <v>29</v>
      </c>
    </row>
    <row r="14" spans="1:21" ht="12.75">
      <c r="A14" s="5" t="s">
        <v>66</v>
      </c>
      <c r="B14" s="11" t="s">
        <v>61</v>
      </c>
      <c r="C14" s="11" t="s">
        <v>29</v>
      </c>
      <c r="D14" s="11" t="s">
        <v>29</v>
      </c>
      <c r="E14" s="11" t="s">
        <v>29</v>
      </c>
      <c r="F14" s="11" t="s">
        <v>29</v>
      </c>
      <c r="G14" s="11" t="s">
        <v>29</v>
      </c>
      <c r="H14" s="11" t="s">
        <v>29</v>
      </c>
      <c r="I14" s="11" t="s">
        <v>29</v>
      </c>
      <c r="J14" s="11" t="s">
        <v>29</v>
      </c>
      <c r="K14" s="11" t="s">
        <v>29</v>
      </c>
      <c r="L14" s="11" t="s">
        <v>29</v>
      </c>
      <c r="M14" s="11" t="s">
        <v>29</v>
      </c>
      <c r="N14" s="11" t="s">
        <v>29</v>
      </c>
      <c r="O14" s="11" t="s">
        <v>61</v>
      </c>
      <c r="P14" s="11" t="s">
        <v>29</v>
      </c>
      <c r="Q14" s="11" t="s">
        <v>29</v>
      </c>
      <c r="R14" s="11" t="s">
        <v>29</v>
      </c>
      <c r="S14" s="11" t="s">
        <v>29</v>
      </c>
      <c r="T14" s="11" t="s">
        <v>29</v>
      </c>
      <c r="U14" s="11" t="s">
        <v>29</v>
      </c>
    </row>
    <row r="15" spans="1:21" ht="12.75">
      <c r="A15" s="5" t="s">
        <v>37</v>
      </c>
      <c r="B15" s="11" t="s">
        <v>61</v>
      </c>
      <c r="C15" s="11" t="s">
        <v>29</v>
      </c>
      <c r="D15" s="11" t="s">
        <v>29</v>
      </c>
      <c r="E15" s="11" t="s">
        <v>29</v>
      </c>
      <c r="F15" s="11" t="s">
        <v>29</v>
      </c>
      <c r="G15" s="11" t="s">
        <v>29</v>
      </c>
      <c r="H15" s="11" t="s">
        <v>29</v>
      </c>
      <c r="I15" s="11" t="s">
        <v>29</v>
      </c>
      <c r="J15" s="11" t="s">
        <v>29</v>
      </c>
      <c r="K15" s="11" t="s">
        <v>29</v>
      </c>
      <c r="L15" s="11" t="s">
        <v>61</v>
      </c>
      <c r="M15" s="11" t="s">
        <v>61</v>
      </c>
      <c r="N15" s="11" t="s">
        <v>29</v>
      </c>
      <c r="O15" s="11" t="s">
        <v>61</v>
      </c>
      <c r="P15" s="11" t="s">
        <v>29</v>
      </c>
      <c r="Q15" s="11" t="s">
        <v>29</v>
      </c>
      <c r="R15" s="11" t="s">
        <v>29</v>
      </c>
      <c r="S15" s="11" t="s">
        <v>29</v>
      </c>
      <c r="T15" s="11" t="s">
        <v>29</v>
      </c>
      <c r="U15" s="11" t="s">
        <v>29</v>
      </c>
    </row>
    <row r="16" spans="1:21" ht="12.75">
      <c r="A16" s="5" t="s">
        <v>38</v>
      </c>
      <c r="B16" s="11" t="s">
        <v>29</v>
      </c>
      <c r="C16" s="11" t="s">
        <v>29</v>
      </c>
      <c r="D16" s="11" t="s">
        <v>29</v>
      </c>
      <c r="E16" s="11" t="s">
        <v>29</v>
      </c>
      <c r="F16" s="11" t="s">
        <v>29</v>
      </c>
      <c r="G16" s="11" t="s">
        <v>29</v>
      </c>
      <c r="H16" s="11" t="s">
        <v>29</v>
      </c>
      <c r="I16" s="11" t="s">
        <v>29</v>
      </c>
      <c r="J16" s="11" t="s">
        <v>29</v>
      </c>
      <c r="K16" s="11" t="s">
        <v>29</v>
      </c>
      <c r="L16" s="11" t="s">
        <v>29</v>
      </c>
      <c r="M16" s="11" t="s">
        <v>29</v>
      </c>
      <c r="N16" s="11" t="s">
        <v>29</v>
      </c>
      <c r="O16" s="11" t="s">
        <v>61</v>
      </c>
      <c r="P16" s="11" t="s">
        <v>29</v>
      </c>
      <c r="Q16" s="11" t="s">
        <v>29</v>
      </c>
      <c r="R16" s="11" t="s">
        <v>29</v>
      </c>
      <c r="S16" s="11" t="s">
        <v>29</v>
      </c>
      <c r="T16" s="11" t="s">
        <v>29</v>
      </c>
      <c r="U16" s="11" t="s">
        <v>29</v>
      </c>
    </row>
    <row r="17" spans="1:21" ht="12.75">
      <c r="A17" s="5" t="s">
        <v>39</v>
      </c>
      <c r="B17" s="11" t="s">
        <v>61</v>
      </c>
      <c r="C17" s="11" t="s">
        <v>29</v>
      </c>
      <c r="D17" s="11" t="s">
        <v>29</v>
      </c>
      <c r="E17" s="11" t="s">
        <v>29</v>
      </c>
      <c r="F17" s="11" t="s">
        <v>29</v>
      </c>
      <c r="G17" s="11" t="s">
        <v>29</v>
      </c>
      <c r="H17" s="11" t="s">
        <v>29</v>
      </c>
      <c r="I17" s="11" t="s">
        <v>29</v>
      </c>
      <c r="J17" s="11" t="s">
        <v>29</v>
      </c>
      <c r="K17" s="11" t="s">
        <v>29</v>
      </c>
      <c r="L17" s="11" t="s">
        <v>61</v>
      </c>
      <c r="M17" s="11" t="s">
        <v>61</v>
      </c>
      <c r="N17" s="11" t="s">
        <v>29</v>
      </c>
      <c r="O17" s="11" t="s">
        <v>29</v>
      </c>
      <c r="P17" s="11" t="s">
        <v>29</v>
      </c>
      <c r="Q17" s="11" t="s">
        <v>29</v>
      </c>
      <c r="R17" s="11" t="s">
        <v>29</v>
      </c>
      <c r="S17" s="11" t="s">
        <v>29</v>
      </c>
      <c r="T17" s="11" t="s">
        <v>29</v>
      </c>
      <c r="U17" s="11" t="s">
        <v>29</v>
      </c>
    </row>
    <row r="18" spans="1:21" ht="12.75">
      <c r="A18" s="5" t="s">
        <v>40</v>
      </c>
      <c r="B18" s="11" t="s">
        <v>29</v>
      </c>
      <c r="C18" s="11" t="s">
        <v>29</v>
      </c>
      <c r="D18" s="11" t="s">
        <v>29</v>
      </c>
      <c r="E18" s="11" t="s">
        <v>29</v>
      </c>
      <c r="F18" s="11" t="s">
        <v>29</v>
      </c>
      <c r="G18" s="11" t="s">
        <v>29</v>
      </c>
      <c r="H18" s="11" t="s">
        <v>29</v>
      </c>
      <c r="I18" s="11" t="s">
        <v>29</v>
      </c>
      <c r="J18" s="11" t="s">
        <v>29</v>
      </c>
      <c r="K18" s="11" t="s">
        <v>29</v>
      </c>
      <c r="L18" s="11" t="s">
        <v>29</v>
      </c>
      <c r="M18" s="11" t="s">
        <v>29</v>
      </c>
      <c r="N18" s="11" t="s">
        <v>29</v>
      </c>
      <c r="O18" s="11" t="s">
        <v>61</v>
      </c>
      <c r="P18" s="11" t="s">
        <v>29</v>
      </c>
      <c r="Q18" s="11" t="s">
        <v>29</v>
      </c>
      <c r="R18" s="11" t="s">
        <v>29</v>
      </c>
      <c r="S18" s="11" t="s">
        <v>29</v>
      </c>
      <c r="T18" s="11" t="s">
        <v>29</v>
      </c>
      <c r="U18" s="11" t="s">
        <v>29</v>
      </c>
    </row>
    <row r="19" spans="1:21" ht="12.75">
      <c r="A19" s="5" t="s">
        <v>41</v>
      </c>
      <c r="B19" s="11" t="s">
        <v>29</v>
      </c>
      <c r="C19" s="11" t="s">
        <v>29</v>
      </c>
      <c r="D19" s="11" t="s">
        <v>29</v>
      </c>
      <c r="E19" s="11" t="s">
        <v>29</v>
      </c>
      <c r="F19" s="11" t="s">
        <v>29</v>
      </c>
      <c r="G19" s="11" t="s">
        <v>29</v>
      </c>
      <c r="H19" s="11" t="s">
        <v>29</v>
      </c>
      <c r="I19" s="11" t="s">
        <v>29</v>
      </c>
      <c r="J19" s="11" t="s">
        <v>29</v>
      </c>
      <c r="K19" s="11" t="s">
        <v>29</v>
      </c>
      <c r="L19" s="11" t="s">
        <v>29</v>
      </c>
      <c r="M19" s="11" t="s">
        <v>29</v>
      </c>
      <c r="N19" s="11" t="s">
        <v>29</v>
      </c>
      <c r="O19" s="11" t="s">
        <v>61</v>
      </c>
      <c r="P19" s="11" t="s">
        <v>29</v>
      </c>
      <c r="Q19" s="11" t="s">
        <v>29</v>
      </c>
      <c r="R19" s="11" t="s">
        <v>29</v>
      </c>
      <c r="S19" s="11" t="s">
        <v>29</v>
      </c>
      <c r="T19" s="11" t="s">
        <v>29</v>
      </c>
      <c r="U19" s="11" t="s">
        <v>29</v>
      </c>
    </row>
    <row r="20" spans="1:21" ht="12.75">
      <c r="A20" s="5" t="s">
        <v>42</v>
      </c>
      <c r="B20" s="11" t="s">
        <v>61</v>
      </c>
      <c r="C20" s="11" t="s">
        <v>29</v>
      </c>
      <c r="D20" s="11" t="s">
        <v>29</v>
      </c>
      <c r="E20" s="11" t="s">
        <v>29</v>
      </c>
      <c r="F20" s="11" t="s">
        <v>29</v>
      </c>
      <c r="G20" s="11" t="s">
        <v>29</v>
      </c>
      <c r="H20" s="11" t="s">
        <v>29</v>
      </c>
      <c r="I20" s="11" t="s">
        <v>29</v>
      </c>
      <c r="J20" s="11" t="s">
        <v>29</v>
      </c>
      <c r="K20" s="11" t="s">
        <v>29</v>
      </c>
      <c r="L20" s="11" t="s">
        <v>61</v>
      </c>
      <c r="M20" s="11" t="s">
        <v>61</v>
      </c>
      <c r="N20" s="11" t="s">
        <v>29</v>
      </c>
      <c r="O20" s="11" t="s">
        <v>61</v>
      </c>
      <c r="P20" s="11" t="s">
        <v>29</v>
      </c>
      <c r="Q20" s="11" t="s">
        <v>29</v>
      </c>
      <c r="R20" s="11" t="s">
        <v>29</v>
      </c>
      <c r="S20" s="11" t="s">
        <v>29</v>
      </c>
      <c r="T20" s="11" t="s">
        <v>29</v>
      </c>
      <c r="U20" s="11" t="s">
        <v>29</v>
      </c>
    </row>
    <row r="21" spans="1:21" ht="12.75">
      <c r="A21" s="5" t="s">
        <v>43</v>
      </c>
      <c r="B21" s="11" t="s">
        <v>29</v>
      </c>
      <c r="C21" s="11" t="s">
        <v>29</v>
      </c>
      <c r="D21" s="11" t="s">
        <v>29</v>
      </c>
      <c r="E21" s="11" t="s">
        <v>29</v>
      </c>
      <c r="F21" s="11" t="s">
        <v>29</v>
      </c>
      <c r="G21" s="11" t="s">
        <v>29</v>
      </c>
      <c r="H21" s="11" t="s">
        <v>29</v>
      </c>
      <c r="I21" s="11" t="s">
        <v>29</v>
      </c>
      <c r="J21" s="11" t="s">
        <v>29</v>
      </c>
      <c r="K21" s="11" t="s">
        <v>29</v>
      </c>
      <c r="L21" s="11" t="s">
        <v>29</v>
      </c>
      <c r="M21" s="11" t="s">
        <v>29</v>
      </c>
      <c r="N21" s="11" t="s">
        <v>29</v>
      </c>
      <c r="O21" s="11" t="s">
        <v>29</v>
      </c>
      <c r="P21" s="11" t="s">
        <v>29</v>
      </c>
      <c r="Q21" s="11" t="s">
        <v>29</v>
      </c>
      <c r="R21" s="11" t="s">
        <v>29</v>
      </c>
      <c r="S21" s="11" t="s">
        <v>29</v>
      </c>
      <c r="T21" s="11" t="s">
        <v>29</v>
      </c>
      <c r="U21" s="11" t="s">
        <v>29</v>
      </c>
    </row>
    <row r="22" spans="1:21" ht="12.75">
      <c r="A22" s="5" t="s">
        <v>44</v>
      </c>
      <c r="B22" s="11" t="s">
        <v>29</v>
      </c>
      <c r="C22" s="11" t="s">
        <v>29</v>
      </c>
      <c r="D22" s="11" t="s">
        <v>29</v>
      </c>
      <c r="E22" s="11" t="s">
        <v>29</v>
      </c>
      <c r="F22" s="11" t="s">
        <v>29</v>
      </c>
      <c r="G22" s="11" t="s">
        <v>29</v>
      </c>
      <c r="H22" s="11" t="s">
        <v>29</v>
      </c>
      <c r="I22" s="11" t="s">
        <v>29</v>
      </c>
      <c r="J22" s="11" t="s">
        <v>29</v>
      </c>
      <c r="K22" s="11" t="s">
        <v>29</v>
      </c>
      <c r="L22" s="11" t="s">
        <v>29</v>
      </c>
      <c r="M22" s="11" t="s">
        <v>29</v>
      </c>
      <c r="N22" s="11" t="s">
        <v>29</v>
      </c>
      <c r="O22" s="11" t="s">
        <v>29</v>
      </c>
      <c r="P22" s="11" t="s">
        <v>29</v>
      </c>
      <c r="Q22" s="11" t="s">
        <v>29</v>
      </c>
      <c r="R22" s="11" t="s">
        <v>29</v>
      </c>
      <c r="S22" s="11" t="s">
        <v>29</v>
      </c>
      <c r="T22" s="11" t="s">
        <v>29</v>
      </c>
      <c r="U22" s="11" t="s">
        <v>29</v>
      </c>
    </row>
    <row r="23" spans="1:21" ht="12.75">
      <c r="A23" s="5" t="s">
        <v>45</v>
      </c>
      <c r="B23" s="11" t="s">
        <v>61</v>
      </c>
      <c r="C23" s="11" t="s">
        <v>29</v>
      </c>
      <c r="D23" s="11" t="s">
        <v>29</v>
      </c>
      <c r="E23" s="11" t="s">
        <v>29</v>
      </c>
      <c r="F23" s="11" t="s">
        <v>29</v>
      </c>
      <c r="G23" s="11" t="s">
        <v>29</v>
      </c>
      <c r="H23" s="11" t="s">
        <v>29</v>
      </c>
      <c r="I23" s="11" t="s">
        <v>29</v>
      </c>
      <c r="J23" s="11" t="s">
        <v>29</v>
      </c>
      <c r="K23" s="11" t="s">
        <v>29</v>
      </c>
      <c r="L23" s="11" t="s">
        <v>61</v>
      </c>
      <c r="M23" s="11" t="s">
        <v>61</v>
      </c>
      <c r="N23" s="11" t="s">
        <v>29</v>
      </c>
      <c r="O23" s="11" t="s">
        <v>29</v>
      </c>
      <c r="P23" s="11" t="s">
        <v>29</v>
      </c>
      <c r="Q23" s="11" t="s">
        <v>29</v>
      </c>
      <c r="R23" s="11" t="s">
        <v>29</v>
      </c>
      <c r="S23" s="11" t="s">
        <v>29</v>
      </c>
      <c r="T23" s="11" t="s">
        <v>29</v>
      </c>
      <c r="U23" s="11" t="s">
        <v>29</v>
      </c>
    </row>
    <row r="24" spans="1:21" ht="12.75">
      <c r="A24" s="5" t="s">
        <v>46</v>
      </c>
      <c r="B24" s="11" t="s">
        <v>61</v>
      </c>
      <c r="C24" s="11" t="s">
        <v>61</v>
      </c>
      <c r="D24" s="11" t="s">
        <v>61</v>
      </c>
      <c r="E24" s="11" t="s">
        <v>61</v>
      </c>
      <c r="F24" s="11" t="s">
        <v>61</v>
      </c>
      <c r="G24" s="11" t="s">
        <v>61</v>
      </c>
      <c r="H24" s="11" t="s">
        <v>61</v>
      </c>
      <c r="I24" s="11" t="s">
        <v>61</v>
      </c>
      <c r="J24" s="11" t="s">
        <v>61</v>
      </c>
      <c r="K24" s="11" t="s">
        <v>61</v>
      </c>
      <c r="L24" s="11" t="s">
        <v>61</v>
      </c>
      <c r="M24" s="11" t="s">
        <v>61</v>
      </c>
      <c r="N24" s="11" t="s">
        <v>61</v>
      </c>
      <c r="O24" s="11" t="s">
        <v>61</v>
      </c>
      <c r="P24" s="11" t="s">
        <v>61</v>
      </c>
      <c r="Q24" s="11" t="s">
        <v>61</v>
      </c>
      <c r="R24" s="11" t="s">
        <v>61</v>
      </c>
      <c r="S24" s="11" t="s">
        <v>61</v>
      </c>
      <c r="T24" s="11" t="s">
        <v>61</v>
      </c>
      <c r="U24" s="11" t="s">
        <v>61</v>
      </c>
    </row>
    <row r="25" spans="1:21" ht="12.75">
      <c r="A25" s="5" t="s">
        <v>47</v>
      </c>
      <c r="B25" s="11" t="s">
        <v>61</v>
      </c>
      <c r="C25" s="11" t="s">
        <v>61</v>
      </c>
      <c r="D25" s="11" t="s">
        <v>61</v>
      </c>
      <c r="E25" s="11" t="s">
        <v>61</v>
      </c>
      <c r="F25" s="11" t="s">
        <v>61</v>
      </c>
      <c r="G25" s="11" t="s">
        <v>61</v>
      </c>
      <c r="H25" s="11" t="s">
        <v>61</v>
      </c>
      <c r="I25" s="11" t="s">
        <v>61</v>
      </c>
      <c r="J25" s="11" t="s">
        <v>61</v>
      </c>
      <c r="K25" s="11" t="s">
        <v>61</v>
      </c>
      <c r="L25" s="11" t="s">
        <v>61</v>
      </c>
      <c r="M25" s="11" t="s">
        <v>61</v>
      </c>
      <c r="N25" s="11" t="s">
        <v>29</v>
      </c>
      <c r="O25" s="11" t="s">
        <v>61</v>
      </c>
      <c r="P25" s="11" t="s">
        <v>29</v>
      </c>
      <c r="Q25" s="11" t="s">
        <v>29</v>
      </c>
      <c r="R25" s="11" t="s">
        <v>29</v>
      </c>
      <c r="S25" s="11" t="s">
        <v>29</v>
      </c>
      <c r="T25" s="11" t="s">
        <v>61</v>
      </c>
      <c r="U25" s="11" t="s">
        <v>61</v>
      </c>
    </row>
    <row r="26" spans="1:21" ht="12.75">
      <c r="A26" s="5" t="s">
        <v>48</v>
      </c>
      <c r="B26" s="11" t="s">
        <v>61</v>
      </c>
      <c r="C26" s="11" t="s">
        <v>61</v>
      </c>
      <c r="D26" s="11" t="s">
        <v>61</v>
      </c>
      <c r="E26" s="11" t="s">
        <v>61</v>
      </c>
      <c r="F26" s="11" t="s">
        <v>61</v>
      </c>
      <c r="G26" s="11" t="s">
        <v>61</v>
      </c>
      <c r="H26" s="11" t="s">
        <v>61</v>
      </c>
      <c r="I26" s="11" t="s">
        <v>61</v>
      </c>
      <c r="J26" s="11" t="s">
        <v>61</v>
      </c>
      <c r="K26" s="11" t="s">
        <v>61</v>
      </c>
      <c r="L26" s="11" t="s">
        <v>61</v>
      </c>
      <c r="M26" s="11" t="s">
        <v>61</v>
      </c>
      <c r="N26" s="11" t="s">
        <v>61</v>
      </c>
      <c r="O26" s="11" t="s">
        <v>61</v>
      </c>
      <c r="P26" s="11" t="s">
        <v>61</v>
      </c>
      <c r="Q26" s="11" t="s">
        <v>61</v>
      </c>
      <c r="R26" s="11" t="s">
        <v>61</v>
      </c>
      <c r="S26" s="11" t="s">
        <v>61</v>
      </c>
      <c r="T26" s="11" t="s">
        <v>61</v>
      </c>
      <c r="U26" s="11" t="s">
        <v>29</v>
      </c>
    </row>
    <row r="27" spans="1:21" ht="12.75">
      <c r="A27" s="5" t="s">
        <v>49</v>
      </c>
      <c r="B27" s="11" t="s">
        <v>61</v>
      </c>
      <c r="C27" s="11" t="s">
        <v>29</v>
      </c>
      <c r="D27" s="11" t="s">
        <v>29</v>
      </c>
      <c r="E27" s="11" t="s">
        <v>29</v>
      </c>
      <c r="F27" s="11" t="s">
        <v>61</v>
      </c>
      <c r="G27" s="11" t="s">
        <v>61</v>
      </c>
      <c r="H27" s="11" t="s">
        <v>29</v>
      </c>
      <c r="I27" s="11" t="s">
        <v>29</v>
      </c>
      <c r="J27" s="11" t="s">
        <v>61</v>
      </c>
      <c r="K27" s="11" t="s">
        <v>29</v>
      </c>
      <c r="L27" s="11" t="s">
        <v>29</v>
      </c>
      <c r="M27" s="11" t="s">
        <v>29</v>
      </c>
      <c r="N27" s="11" t="s">
        <v>29</v>
      </c>
      <c r="O27" s="11" t="s">
        <v>61</v>
      </c>
      <c r="P27" s="11" t="s">
        <v>29</v>
      </c>
      <c r="Q27" s="11" t="s">
        <v>29</v>
      </c>
      <c r="R27" s="11" t="s">
        <v>29</v>
      </c>
      <c r="S27" s="11" t="s">
        <v>29</v>
      </c>
      <c r="T27" s="11" t="s">
        <v>61</v>
      </c>
      <c r="U27" s="11" t="s">
        <v>61</v>
      </c>
    </row>
    <row r="30" ht="12.75">
      <c r="A30" s="7" t="s">
        <v>65</v>
      </c>
    </row>
  </sheetData>
  <sheetProtection sheet="1"/>
  <mergeCells count="3">
    <mergeCell ref="A2:C2"/>
    <mergeCell ref="A3:C3"/>
    <mergeCell ref="A1:U1"/>
  </mergeCells>
  <hyperlinks>
    <hyperlink ref="A30" r:id="rId1" display="© Commonwealth of Australia 2011"/>
  </hyperlinks>
  <printOptions/>
  <pageMargins left="0.7875" right="0.7875" top="1.025" bottom="1.025" header="0.7875" footer="0.7875"/>
  <pageSetup horizontalDpi="300" verticalDpi="300" orientation="landscape" paperSize="9" scale="89" r:id="rId3"/>
  <headerFooter alignWithMargins="0">
    <oddHeader>&amp;C&amp;A</oddHeader>
    <oddFooter>&amp;CPage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pane xSplit="1" ySplit="5" topLeftCell="B6" activePane="bottomRight" state="frozen"/>
      <selection pane="topLeft" activeCell="A1" sqref="A1:BV1"/>
      <selection pane="topRight" activeCell="A1" sqref="A1:BV1"/>
      <selection pane="bottomLeft" activeCell="A1" sqref="A1:BV1"/>
      <selection pane="bottomRight" activeCell="A1" sqref="A1:M1"/>
    </sheetView>
  </sheetViews>
  <sheetFormatPr defaultColWidth="11.57421875" defaultRowHeight="12.75"/>
  <cols>
    <col min="1" max="1" width="39.00390625" style="0" customWidth="1"/>
    <col min="2" max="2" width="12.7109375" style="10" customWidth="1"/>
    <col min="3" max="3" width="14.28125" style="10" customWidth="1"/>
    <col min="4" max="10" width="11.57421875" style="10" customWidth="1"/>
    <col min="11" max="12" width="14.57421875" style="10" customWidth="1"/>
  </cols>
  <sheetData>
    <row r="1" spans="1:13" ht="67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3" ht="22.5" customHeight="1">
      <c r="A2" s="21" t="s">
        <v>62</v>
      </c>
      <c r="B2" s="21"/>
      <c r="C2" s="21"/>
    </row>
    <row r="3" spans="1:3" ht="12.75">
      <c r="A3" s="24" t="s">
        <v>63</v>
      </c>
      <c r="B3" s="24"/>
      <c r="C3" s="24"/>
    </row>
    <row r="4" spans="1:13" ht="24" customHeight="1">
      <c r="A4" s="6" t="s">
        <v>58</v>
      </c>
      <c r="M4" s="10"/>
    </row>
    <row r="5" spans="1:13" ht="75" customHeight="1">
      <c r="A5" s="8"/>
      <c r="B5" s="13" t="str">
        <f>HYPERLINK("http://www.abs.gov.au/ausstats/subscriber.nsf/LookupAttach/3415.0Data+Cubes-29.06.1128/$File/34150DS0028_2006_EEBTUM_Migrants.xls","Employee Earnings Benefits and Trade Union Membership 2006")</f>
        <v>Employee Earnings Benefits and Trade Union Membership 2006</v>
      </c>
      <c r="C5" s="13" t="str">
        <f>HYPERLINK("http://www.abs.gov.au/ausstats/subscriber.nsf/LookupAttach/3415.0Data+Cubes-29.06.1129/$File/34150DS0056_2007_SEARS_Superannuation_Migrants.xls","Employment Arrangements Retirement and Superannuation 2007")</f>
        <v>Employment Arrangements Retirement and Superannuation 2007</v>
      </c>
      <c r="D5" s="13" t="str">
        <f>HYPERLINK("http://www.abs.gov.au/ausstats/subscriber.nsf/LookupAttach/3415.0Data+Cubes-29.11.11190/$File/34150DS0062_2010_GSS_migrants.xls","General Social Survey 2010")</f>
        <v>General Social Survey 2010</v>
      </c>
      <c r="E5" s="13" t="str">
        <f>HYPERLINK("http://www.abs.gov.au/ausstats/subscriber.nsf/LookupAttach/3415.0Data+Cubes-29.06.1132/$File/34150DS0007_2006_GSS_Migrants.xls","General Social Survey 2006")</f>
        <v>General Social Survey 2006</v>
      </c>
      <c r="F5" s="13" t="str">
        <f>HYPERLINK("http://www.abs.gov.au/ausstats/subscriber.nsf/LookupAttach/3415.0Data+Cubes-29.06.1133/$File/34150DS0008_2002_GSS_Migrants.xls","General Social Survey 2002")</f>
        <v>General Social Survey 2002</v>
      </c>
      <c r="G5" s="13" t="str">
        <f>HYPERLINK("http://www.abs.gov.au/ausstats/Subscriber.nsf/LookupAttach/3415.0Data+Cubes-29.11.11220/$File/34150DS0061_2009-10_SIH_HES_Migrants.xls","Income and Housing 2009–10")</f>
        <v>Income and Housing 2009–10</v>
      </c>
      <c r="H5" s="13" t="str">
        <f>HYPERLINK("http://www.abs.gov.au/ausstats/Subscriber.nsf/LookupAttach/3415.0Data+Cubes-29.11.11230/$File/34150DS0055_2007-08_SIH_rev_Migrants.xls","Income and Housing 2007–08")</f>
        <v>Income and Housing 2007–08</v>
      </c>
      <c r="I5" s="13" t="str">
        <f>HYPERLINK("http://www.abs.gov.au/ausstats/Subscriber.nsf/LookupAttach/3415.0Data+Cubes-29.11.11240/$File/34150DS0035_2005-06_SIH_rev_Migrants.xls","Income and Housing 2005–06")</f>
        <v>Income and Housing 2005–06</v>
      </c>
      <c r="J5" s="13" t="str">
        <f>HYPERLINK("http://www.abs.gov.au/ausstats/Subscriber.nsf/LookupAttach/3415.0Data+Cubes-29.11.11250/$File/34150DS0009_2003-04_SIH_HES_rev_Migrants.xls","Income and Housing 2003–04")</f>
        <v>Income and Housing 2003–04</v>
      </c>
      <c r="K5" s="13" t="str">
        <f>HYPERLINK("http://www.abs.gov.au/ausstats/subscriber.nsf/LookupAttach/6250.0Data+Cubes-03.06.111/$File/62500Do001_201011replacement.xls"," Characteristics of Recent Migrants 2010")</f>
        <v> Characteristics of Recent Migrants 2010</v>
      </c>
      <c r="L5" s="13" t="str">
        <f>HYPERLINK("http://www.abs.gov.au/ausstats/subscriber.nsf/LookupAttach/3415.0Data+Cubes-29.06.1139/$File/34150DS0024_2007_LFS_CoRMS_Migrants.xls","Labour Force Status and Other Characteristics of Recent Migrants 2007")</f>
        <v>Labour Force Status and Other Characteristics of Recent Migrants 2007</v>
      </c>
      <c r="M5" s="13" t="str">
        <f>HYPERLINK("http://www.abs.gov.au/ausstats/subscriber.nsf/LookupAttach/3415.0Data+Cubes-29.06.1140/$File/34150DS0012_2004_CoMS_Migrants.xls","Labour Force Status and Other Characteristics of Migrants 2004")</f>
        <v>Labour Force Status and Other Characteristics of Migrants 2004</v>
      </c>
    </row>
    <row r="6" spans="1:13" ht="12.75">
      <c r="A6" s="5" t="s">
        <v>28</v>
      </c>
      <c r="B6" s="11" t="s">
        <v>61</v>
      </c>
      <c r="C6" s="11" t="s">
        <v>61</v>
      </c>
      <c r="D6" s="11" t="s">
        <v>61</v>
      </c>
      <c r="E6" s="11" t="s">
        <v>61</v>
      </c>
      <c r="F6" s="11" t="s">
        <v>61</v>
      </c>
      <c r="G6" s="11" t="s">
        <v>61</v>
      </c>
      <c r="H6" s="11" t="s">
        <v>61</v>
      </c>
      <c r="I6" s="11" t="s">
        <v>61</v>
      </c>
      <c r="J6" s="11" t="s">
        <v>61</v>
      </c>
      <c r="K6" s="11" t="s">
        <v>61</v>
      </c>
      <c r="L6" s="11" t="s">
        <v>61</v>
      </c>
      <c r="M6" s="11" t="s">
        <v>61</v>
      </c>
    </row>
    <row r="7" spans="1:13" ht="12.75">
      <c r="A7" s="5" t="s">
        <v>30</v>
      </c>
      <c r="B7" s="11" t="s">
        <v>29</v>
      </c>
      <c r="C7" s="11" t="s">
        <v>29</v>
      </c>
      <c r="D7" s="11" t="s">
        <v>29</v>
      </c>
      <c r="E7" s="11" t="s">
        <v>29</v>
      </c>
      <c r="F7" s="11" t="s">
        <v>29</v>
      </c>
      <c r="G7" s="11" t="s">
        <v>29</v>
      </c>
      <c r="H7" s="11" t="s">
        <v>29</v>
      </c>
      <c r="I7" s="11" t="s">
        <v>29</v>
      </c>
      <c r="J7" s="11" t="s">
        <v>29</v>
      </c>
      <c r="K7" s="11" t="s">
        <v>29</v>
      </c>
      <c r="L7" s="11" t="s">
        <v>29</v>
      </c>
      <c r="M7" s="11" t="s">
        <v>29</v>
      </c>
    </row>
    <row r="8" spans="1:13" ht="12.75">
      <c r="A8" s="5" t="s">
        <v>31</v>
      </c>
      <c r="B8" s="11" t="s">
        <v>29</v>
      </c>
      <c r="C8" s="11" t="s">
        <v>29</v>
      </c>
      <c r="D8" s="11" t="s">
        <v>29</v>
      </c>
      <c r="E8" s="11" t="s">
        <v>29</v>
      </c>
      <c r="F8" s="11" t="s">
        <v>29</v>
      </c>
      <c r="G8" s="11" t="s">
        <v>29</v>
      </c>
      <c r="H8" s="11" t="s">
        <v>29</v>
      </c>
      <c r="I8" s="11" t="s">
        <v>29</v>
      </c>
      <c r="J8" s="11" t="s">
        <v>29</v>
      </c>
      <c r="K8" s="11" t="s">
        <v>29</v>
      </c>
      <c r="L8" s="11" t="s">
        <v>29</v>
      </c>
      <c r="M8" s="11" t="s">
        <v>29</v>
      </c>
    </row>
    <row r="9" spans="1:13" ht="12.75">
      <c r="A9" s="5" t="s">
        <v>32</v>
      </c>
      <c r="B9" s="11" t="s">
        <v>29</v>
      </c>
      <c r="C9" s="11" t="s">
        <v>29</v>
      </c>
      <c r="D9" s="11" t="s">
        <v>29</v>
      </c>
      <c r="E9" s="11" t="s">
        <v>29</v>
      </c>
      <c r="F9" s="11" t="s">
        <v>29</v>
      </c>
      <c r="G9" s="11" t="s">
        <v>29</v>
      </c>
      <c r="H9" s="11" t="s">
        <v>29</v>
      </c>
      <c r="I9" s="11" t="s">
        <v>29</v>
      </c>
      <c r="J9" s="11" t="s">
        <v>29</v>
      </c>
      <c r="K9" s="11" t="s">
        <v>29</v>
      </c>
      <c r="L9" s="11" t="s">
        <v>29</v>
      </c>
      <c r="M9" s="11" t="s">
        <v>29</v>
      </c>
    </row>
    <row r="10" spans="1:13" ht="12.75">
      <c r="A10" s="5" t="s">
        <v>33</v>
      </c>
      <c r="B10" s="11" t="s">
        <v>29</v>
      </c>
      <c r="C10" s="11" t="s">
        <v>29</v>
      </c>
      <c r="D10" s="11" t="s">
        <v>29</v>
      </c>
      <c r="E10" s="11" t="s">
        <v>29</v>
      </c>
      <c r="F10" s="11" t="s">
        <v>29</v>
      </c>
      <c r="G10" s="11" t="s">
        <v>29</v>
      </c>
      <c r="H10" s="11" t="s">
        <v>29</v>
      </c>
      <c r="I10" s="11" t="s">
        <v>29</v>
      </c>
      <c r="J10" s="11" t="s">
        <v>29</v>
      </c>
      <c r="K10" s="11" t="s">
        <v>61</v>
      </c>
      <c r="L10" s="11" t="s">
        <v>61</v>
      </c>
      <c r="M10" s="11" t="s">
        <v>61</v>
      </c>
    </row>
    <row r="11" spans="1:13" ht="12.75">
      <c r="A11" s="5" t="s">
        <v>34</v>
      </c>
      <c r="B11" s="11" t="s">
        <v>29</v>
      </c>
      <c r="C11" s="11" t="s">
        <v>29</v>
      </c>
      <c r="D11" s="11" t="s">
        <v>29</v>
      </c>
      <c r="E11" s="11" t="s">
        <v>29</v>
      </c>
      <c r="F11" s="11" t="s">
        <v>29</v>
      </c>
      <c r="G11" s="11" t="s">
        <v>29</v>
      </c>
      <c r="H11" s="11" t="s">
        <v>29</v>
      </c>
      <c r="I11" s="11" t="s">
        <v>29</v>
      </c>
      <c r="J11" s="11" t="s">
        <v>29</v>
      </c>
      <c r="K11" s="11" t="s">
        <v>29</v>
      </c>
      <c r="L11" s="11" t="s">
        <v>29</v>
      </c>
      <c r="M11" s="11" t="s">
        <v>29</v>
      </c>
    </row>
    <row r="12" spans="1:13" ht="12.75">
      <c r="A12" s="5" t="s">
        <v>35</v>
      </c>
      <c r="B12" s="11" t="s">
        <v>61</v>
      </c>
      <c r="C12" s="11" t="s">
        <v>61</v>
      </c>
      <c r="D12" s="11" t="s">
        <v>61</v>
      </c>
      <c r="E12" s="11" t="s">
        <v>61</v>
      </c>
      <c r="F12" s="11" t="s">
        <v>61</v>
      </c>
      <c r="G12" s="11" t="s">
        <v>61</v>
      </c>
      <c r="H12" s="11" t="s">
        <v>61</v>
      </c>
      <c r="I12" s="11" t="s">
        <v>61</v>
      </c>
      <c r="J12" s="11" t="s">
        <v>61</v>
      </c>
      <c r="K12" s="11" t="s">
        <v>61</v>
      </c>
      <c r="L12" s="11" t="s">
        <v>61</v>
      </c>
      <c r="M12" s="11" t="s">
        <v>61</v>
      </c>
    </row>
    <row r="13" spans="1:13" ht="12.75">
      <c r="A13" s="5" t="s">
        <v>36</v>
      </c>
      <c r="B13" s="11" t="s">
        <v>29</v>
      </c>
      <c r="C13" s="11" t="s">
        <v>29</v>
      </c>
      <c r="D13" s="11" t="s">
        <v>29</v>
      </c>
      <c r="E13" s="11" t="s">
        <v>29</v>
      </c>
      <c r="F13" s="11" t="s">
        <v>29</v>
      </c>
      <c r="G13" s="11" t="s">
        <v>29</v>
      </c>
      <c r="H13" s="11" t="s">
        <v>29</v>
      </c>
      <c r="I13" s="11" t="s">
        <v>29</v>
      </c>
      <c r="J13" s="11" t="s">
        <v>29</v>
      </c>
      <c r="K13" s="11" t="s">
        <v>61</v>
      </c>
      <c r="L13" s="11" t="s">
        <v>61</v>
      </c>
      <c r="M13" s="11" t="s">
        <v>61</v>
      </c>
    </row>
    <row r="14" spans="1:13" ht="12.75">
      <c r="A14" s="5" t="s">
        <v>66</v>
      </c>
      <c r="B14" s="11" t="s">
        <v>29</v>
      </c>
      <c r="C14" s="11" t="s">
        <v>29</v>
      </c>
      <c r="D14" s="11" t="s">
        <v>29</v>
      </c>
      <c r="E14" s="11" t="s">
        <v>29</v>
      </c>
      <c r="F14" s="11" t="s">
        <v>29</v>
      </c>
      <c r="G14" s="11" t="s">
        <v>29</v>
      </c>
      <c r="H14" s="11" t="s">
        <v>29</v>
      </c>
      <c r="I14" s="11" t="s">
        <v>29</v>
      </c>
      <c r="J14" s="11" t="s">
        <v>29</v>
      </c>
      <c r="K14" s="11" t="s">
        <v>61</v>
      </c>
      <c r="L14" s="11" t="s">
        <v>29</v>
      </c>
      <c r="M14" s="11" t="s">
        <v>29</v>
      </c>
    </row>
    <row r="15" spans="1:13" ht="12.75">
      <c r="A15" s="5" t="s">
        <v>37</v>
      </c>
      <c r="B15" s="11" t="s">
        <v>29</v>
      </c>
      <c r="C15" s="11" t="s">
        <v>29</v>
      </c>
      <c r="D15" s="11" t="s">
        <v>61</v>
      </c>
      <c r="E15" s="11" t="s">
        <v>61</v>
      </c>
      <c r="F15" s="11" t="s">
        <v>61</v>
      </c>
      <c r="G15" s="11" t="s">
        <v>29</v>
      </c>
      <c r="H15" s="11" t="s">
        <v>29</v>
      </c>
      <c r="I15" s="11" t="s">
        <v>29</v>
      </c>
      <c r="J15" s="11" t="s">
        <v>29</v>
      </c>
      <c r="K15" s="11" t="s">
        <v>61</v>
      </c>
      <c r="L15" s="11" t="s">
        <v>61</v>
      </c>
      <c r="M15" s="11" t="s">
        <v>61</v>
      </c>
    </row>
    <row r="16" spans="1:13" ht="12.75">
      <c r="A16" s="5" t="s">
        <v>38</v>
      </c>
      <c r="B16" s="11" t="s">
        <v>29</v>
      </c>
      <c r="C16" s="11" t="s">
        <v>29</v>
      </c>
      <c r="D16" s="11" t="s">
        <v>29</v>
      </c>
      <c r="E16" s="11" t="s">
        <v>29</v>
      </c>
      <c r="F16" s="11" t="s">
        <v>29</v>
      </c>
      <c r="G16" s="11" t="s">
        <v>29</v>
      </c>
      <c r="H16" s="11" t="s">
        <v>29</v>
      </c>
      <c r="I16" s="11" t="s">
        <v>29</v>
      </c>
      <c r="J16" s="11" t="s">
        <v>29</v>
      </c>
      <c r="K16" s="11" t="s">
        <v>29</v>
      </c>
      <c r="L16" s="11" t="s">
        <v>29</v>
      </c>
      <c r="M16" s="11" t="s">
        <v>29</v>
      </c>
    </row>
    <row r="17" spans="1:13" ht="12.75">
      <c r="A17" s="5" t="s">
        <v>39</v>
      </c>
      <c r="B17" s="11" t="s">
        <v>29</v>
      </c>
      <c r="C17" s="11" t="s">
        <v>29</v>
      </c>
      <c r="D17" s="11" t="s">
        <v>61</v>
      </c>
      <c r="E17" s="11" t="s">
        <v>61</v>
      </c>
      <c r="F17" s="11" t="s">
        <v>61</v>
      </c>
      <c r="G17" s="11" t="s">
        <v>29</v>
      </c>
      <c r="H17" s="11" t="s">
        <v>29</v>
      </c>
      <c r="I17" s="11" t="s">
        <v>29</v>
      </c>
      <c r="J17" s="11" t="s">
        <v>29</v>
      </c>
      <c r="K17" s="11" t="s">
        <v>61</v>
      </c>
      <c r="L17" s="11" t="s">
        <v>61</v>
      </c>
      <c r="M17" s="11" t="s">
        <v>61</v>
      </c>
    </row>
    <row r="18" spans="1:13" ht="12.75">
      <c r="A18" s="5" t="s">
        <v>40</v>
      </c>
      <c r="B18" s="11" t="s">
        <v>29</v>
      </c>
      <c r="C18" s="11" t="s">
        <v>29</v>
      </c>
      <c r="D18" s="11" t="s">
        <v>29</v>
      </c>
      <c r="E18" s="11" t="s">
        <v>29</v>
      </c>
      <c r="F18" s="11" t="s">
        <v>29</v>
      </c>
      <c r="G18" s="11" t="s">
        <v>29</v>
      </c>
      <c r="H18" s="11" t="s">
        <v>29</v>
      </c>
      <c r="I18" s="11" t="s">
        <v>29</v>
      </c>
      <c r="J18" s="11" t="s">
        <v>29</v>
      </c>
      <c r="K18" s="11" t="s">
        <v>29</v>
      </c>
      <c r="L18" s="11" t="s">
        <v>29</v>
      </c>
      <c r="M18" s="11" t="s">
        <v>29</v>
      </c>
    </row>
    <row r="19" spans="1:13" ht="12.75">
      <c r="A19" s="5" t="s">
        <v>41</v>
      </c>
      <c r="B19" s="11" t="s">
        <v>29</v>
      </c>
      <c r="C19" s="11" t="s">
        <v>29</v>
      </c>
      <c r="D19" s="11" t="s">
        <v>29</v>
      </c>
      <c r="E19" s="11" t="s">
        <v>29</v>
      </c>
      <c r="F19" s="11" t="s">
        <v>29</v>
      </c>
      <c r="G19" s="11" t="s">
        <v>29</v>
      </c>
      <c r="H19" s="11" t="s">
        <v>29</v>
      </c>
      <c r="I19" s="11" t="s">
        <v>29</v>
      </c>
      <c r="J19" s="11" t="s">
        <v>29</v>
      </c>
      <c r="K19" s="11" t="s">
        <v>29</v>
      </c>
      <c r="L19" s="11" t="s">
        <v>29</v>
      </c>
      <c r="M19" s="11" t="s">
        <v>29</v>
      </c>
    </row>
    <row r="20" spans="1:13" ht="12.75">
      <c r="A20" s="5" t="s">
        <v>42</v>
      </c>
      <c r="B20" s="11" t="s">
        <v>29</v>
      </c>
      <c r="C20" s="11" t="s">
        <v>29</v>
      </c>
      <c r="D20" s="11" t="s">
        <v>61</v>
      </c>
      <c r="E20" s="11" t="s">
        <v>61</v>
      </c>
      <c r="F20" s="11" t="s">
        <v>29</v>
      </c>
      <c r="G20" s="11" t="s">
        <v>29</v>
      </c>
      <c r="H20" s="11" t="s">
        <v>29</v>
      </c>
      <c r="I20" s="11" t="s">
        <v>29</v>
      </c>
      <c r="J20" s="11" t="s">
        <v>29</v>
      </c>
      <c r="K20" s="11" t="s">
        <v>61</v>
      </c>
      <c r="L20" s="11" t="s">
        <v>61</v>
      </c>
      <c r="M20" s="11" t="s">
        <v>61</v>
      </c>
    </row>
    <row r="21" spans="1:13" ht="12.75">
      <c r="A21" s="5" t="s">
        <v>43</v>
      </c>
      <c r="B21" s="11" t="s">
        <v>29</v>
      </c>
      <c r="C21" s="11" t="s">
        <v>29</v>
      </c>
      <c r="D21" s="11" t="s">
        <v>29</v>
      </c>
      <c r="E21" s="11" t="s">
        <v>29</v>
      </c>
      <c r="F21" s="11" t="s">
        <v>29</v>
      </c>
      <c r="G21" s="11" t="s">
        <v>29</v>
      </c>
      <c r="H21" s="11" t="s">
        <v>29</v>
      </c>
      <c r="I21" s="11" t="s">
        <v>29</v>
      </c>
      <c r="J21" s="11" t="s">
        <v>29</v>
      </c>
      <c r="K21" s="11" t="s">
        <v>29</v>
      </c>
      <c r="L21" s="11" t="s">
        <v>29</v>
      </c>
      <c r="M21" s="11" t="s">
        <v>29</v>
      </c>
    </row>
    <row r="22" spans="1:13" ht="12.75">
      <c r="A22" s="5" t="s">
        <v>44</v>
      </c>
      <c r="B22" s="11" t="s">
        <v>29</v>
      </c>
      <c r="C22" s="11" t="s">
        <v>29</v>
      </c>
      <c r="D22" s="11" t="s">
        <v>29</v>
      </c>
      <c r="E22" s="11" t="s">
        <v>29</v>
      </c>
      <c r="F22" s="11" t="s">
        <v>29</v>
      </c>
      <c r="G22" s="11" t="s">
        <v>29</v>
      </c>
      <c r="H22" s="11" t="s">
        <v>29</v>
      </c>
      <c r="I22" s="11" t="s">
        <v>29</v>
      </c>
      <c r="J22" s="11" t="s">
        <v>29</v>
      </c>
      <c r="K22" s="11" t="s">
        <v>29</v>
      </c>
      <c r="L22" s="11" t="s">
        <v>29</v>
      </c>
      <c r="M22" s="11" t="s">
        <v>29</v>
      </c>
    </row>
    <row r="23" spans="1:13" ht="12.75">
      <c r="A23" s="5" t="s">
        <v>45</v>
      </c>
      <c r="B23" s="11" t="s">
        <v>29</v>
      </c>
      <c r="C23" s="11" t="s">
        <v>29</v>
      </c>
      <c r="D23" s="11" t="s">
        <v>61</v>
      </c>
      <c r="E23" s="11" t="s">
        <v>61</v>
      </c>
      <c r="F23" s="11" t="s">
        <v>29</v>
      </c>
      <c r="G23" s="11" t="s">
        <v>29</v>
      </c>
      <c r="H23" s="11" t="s">
        <v>29</v>
      </c>
      <c r="I23" s="11" t="s">
        <v>29</v>
      </c>
      <c r="J23" s="11" t="s">
        <v>29</v>
      </c>
      <c r="K23" s="11" t="s">
        <v>61</v>
      </c>
      <c r="L23" s="11" t="s">
        <v>61</v>
      </c>
      <c r="M23" s="11" t="s">
        <v>61</v>
      </c>
    </row>
    <row r="24" spans="1:13" ht="12.75">
      <c r="A24" s="5" t="s">
        <v>46</v>
      </c>
      <c r="B24" s="11" t="s">
        <v>61</v>
      </c>
      <c r="C24" s="11" t="s">
        <v>61</v>
      </c>
      <c r="D24" s="11" t="s">
        <v>61</v>
      </c>
      <c r="E24" s="11" t="s">
        <v>61</v>
      </c>
      <c r="F24" s="11" t="s">
        <v>61</v>
      </c>
      <c r="G24" s="11" t="s">
        <v>61</v>
      </c>
      <c r="H24" s="11" t="s">
        <v>61</v>
      </c>
      <c r="I24" s="11" t="s">
        <v>61</v>
      </c>
      <c r="J24" s="11" t="s">
        <v>61</v>
      </c>
      <c r="K24" s="11" t="s">
        <v>61</v>
      </c>
      <c r="L24" s="11" t="s">
        <v>61</v>
      </c>
      <c r="M24" s="11" t="s">
        <v>61</v>
      </c>
    </row>
    <row r="25" spans="1:13" ht="12.75">
      <c r="A25" s="5" t="s">
        <v>47</v>
      </c>
      <c r="B25" s="11" t="s">
        <v>61</v>
      </c>
      <c r="C25" s="11" t="s">
        <v>61</v>
      </c>
      <c r="D25" s="11" t="s">
        <v>61</v>
      </c>
      <c r="E25" s="11" t="s">
        <v>61</v>
      </c>
      <c r="F25" s="11" t="s">
        <v>61</v>
      </c>
      <c r="G25" s="11" t="s">
        <v>61</v>
      </c>
      <c r="H25" s="11" t="s">
        <v>61</v>
      </c>
      <c r="I25" s="11" t="s">
        <v>61</v>
      </c>
      <c r="J25" s="11" t="s">
        <v>61</v>
      </c>
      <c r="K25" s="11" t="s">
        <v>61</v>
      </c>
      <c r="L25" s="11" t="s">
        <v>61</v>
      </c>
      <c r="M25" s="11" t="s">
        <v>61</v>
      </c>
    </row>
    <row r="26" spans="1:13" ht="12.75">
      <c r="A26" s="5" t="s">
        <v>48</v>
      </c>
      <c r="B26" s="11" t="s">
        <v>61</v>
      </c>
      <c r="C26" s="11" t="s">
        <v>61</v>
      </c>
      <c r="D26" s="11" t="s">
        <v>61</v>
      </c>
      <c r="E26" s="11" t="s">
        <v>61</v>
      </c>
      <c r="F26" s="11" t="s">
        <v>61</v>
      </c>
      <c r="G26" s="11" t="s">
        <v>61</v>
      </c>
      <c r="H26" s="11" t="s">
        <v>61</v>
      </c>
      <c r="I26" s="11" t="s">
        <v>61</v>
      </c>
      <c r="J26" s="11" t="s">
        <v>61</v>
      </c>
      <c r="K26" s="11" t="s">
        <v>61</v>
      </c>
      <c r="L26" s="11" t="s">
        <v>61</v>
      </c>
      <c r="M26" s="11" t="s">
        <v>61</v>
      </c>
    </row>
    <row r="27" spans="1:13" ht="12.75">
      <c r="A27" s="5" t="s">
        <v>49</v>
      </c>
      <c r="B27" s="11" t="s">
        <v>61</v>
      </c>
      <c r="C27" s="11" t="s">
        <v>61</v>
      </c>
      <c r="D27" s="11" t="s">
        <v>61</v>
      </c>
      <c r="E27" s="11" t="s">
        <v>61</v>
      </c>
      <c r="F27" s="11" t="s">
        <v>61</v>
      </c>
      <c r="G27" s="11" t="s">
        <v>61</v>
      </c>
      <c r="H27" s="11" t="s">
        <v>61</v>
      </c>
      <c r="I27" s="11" t="s">
        <v>61</v>
      </c>
      <c r="J27" s="11" t="s">
        <v>61</v>
      </c>
      <c r="K27" s="11" t="s">
        <v>61</v>
      </c>
      <c r="L27" s="11" t="s">
        <v>29</v>
      </c>
      <c r="M27" s="11" t="s">
        <v>29</v>
      </c>
    </row>
    <row r="30" ht="12.75">
      <c r="A30" s="7" t="s">
        <v>65</v>
      </c>
    </row>
  </sheetData>
  <sheetProtection sheet="1"/>
  <mergeCells count="3">
    <mergeCell ref="A1:M1"/>
    <mergeCell ref="A2:C2"/>
    <mergeCell ref="A3:C3"/>
  </mergeCells>
  <hyperlinks>
    <hyperlink ref="A30" r:id="rId1" display="© Commonwealth of Australia 2011"/>
  </hyperlinks>
  <printOptions/>
  <pageMargins left="0.7875" right="0.7875" top="1.025" bottom="1.025" header="0.7875" footer="0.7875"/>
  <pageSetup horizontalDpi="300" verticalDpi="300" orientation="landscape" paperSize="9" scale="87" r:id="rId3"/>
  <headerFooter alignWithMargins="0">
    <oddHeader>&amp;C&amp;A</oddHeader>
    <oddFooter>&amp;CPage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30"/>
  <sheetViews>
    <sheetView zoomScalePageLayoutView="0" workbookViewId="0" topLeftCell="A1">
      <pane xSplit="1" ySplit="5" topLeftCell="B6" activePane="bottomRight" state="frozen"/>
      <selection pane="topLeft" activeCell="A1" sqref="A1:BV1"/>
      <selection pane="topRight" activeCell="A1" sqref="A1:BV1"/>
      <selection pane="bottomLeft" activeCell="A1" sqref="A1:BV1"/>
      <selection pane="bottomRight" activeCell="A1" sqref="A1:Y1"/>
    </sheetView>
  </sheetViews>
  <sheetFormatPr defaultColWidth="11.57421875" defaultRowHeight="12.75"/>
  <cols>
    <col min="1" max="1" width="38.8515625" style="0" customWidth="1"/>
    <col min="2" max="21" width="11.57421875" style="10" customWidth="1"/>
    <col min="22" max="24" width="11.57421875" style="0" customWidth="1"/>
    <col min="25" max="25" width="14.421875" style="0" customWidth="1"/>
  </cols>
  <sheetData>
    <row r="1" spans="1:25" ht="67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3" ht="22.5" customHeight="1">
      <c r="A2" s="21" t="s">
        <v>62</v>
      </c>
      <c r="B2" s="21"/>
      <c r="C2" s="21"/>
    </row>
    <row r="3" spans="1:3" ht="12.75">
      <c r="A3" s="24" t="s">
        <v>63</v>
      </c>
      <c r="B3" s="24"/>
      <c r="C3" s="24"/>
    </row>
    <row r="4" spans="1:23" ht="21" customHeight="1">
      <c r="A4" s="6" t="s">
        <v>59</v>
      </c>
      <c r="V4" s="10"/>
      <c r="W4" s="10"/>
    </row>
    <row r="5" spans="1:25" s="14" customFormat="1" ht="81" customHeight="1">
      <c r="A5" s="8"/>
      <c r="B5" s="13" t="str">
        <f>HYPERLINK("http://www.abs.gov.au/ausstats/subscriber.nsf/LookupAttach/3415.0Data+Cubes-29.11.1140/$File/34150DS0066_2010_Births_Migrants.xls","Births 2010")</f>
        <v>Births 2010</v>
      </c>
      <c r="C5" s="13" t="str">
        <f>HYPERLINK("http://www.abs.gov.au/ausstats/subscriber.nsf/LookupAttach/3415.0Data+Cubes-29.06.115/$File/34150DS0042_2009_Births_Migrants.xls","Births 2009")</f>
        <v>Births 2009</v>
      </c>
      <c r="D5" s="13" t="str">
        <f>HYPERLINK("http://www.abs.gov.au/ausstats/subscriber.nsf/LookupAttach/3415.0Data+Cubes-29.06.116/$File/34150DS0041_2008_Births_Migrants.xls","Births 2008")</f>
        <v>Births 2008</v>
      </c>
      <c r="E5" s="13" t="str">
        <f>HYPERLINK("http://www.abs.gov.au/ausstats/subscriber.nsf/LookupAttach/3415.0Data+Cubes-29.06.117/$File/34150DS0040_2007_Births_Migrants.xls","Births 2007")</f>
        <v>Births 2007</v>
      </c>
      <c r="F5" s="13" t="str">
        <f>HYPERLINK("http://www.abs.gov.au/ausstats/subscriber.nsf/LookupAttach/3415.0Data+Cubes-29.06.118/$File/34150DS0021_2006_Births_Migrants.xls","Births 2006")</f>
        <v>Births 2006</v>
      </c>
      <c r="G5" s="13" t="str">
        <f>HYPERLINK("http://www.abs.gov.au/ausstats/subscriber.nsf/LookupAttach/3415.0Data+Cubes-26.07.1250/$File/34150DS0074_2010_Causes of Death_Migrants.xls","Causes of Death 2010")</f>
        <v>Causes of Death 2010</v>
      </c>
      <c r="H5" s="13" t="str">
        <f>HYPERLINK("http://www.abs.gov.au/ausstats/subscriber.nsf/LookupAttach/3415.0Data+Cubes-29.11.1150/$File/34150DS0063_2009_Causes of Death_Migrants.xls","Causes of Death 2009")</f>
        <v>Causes of Death 2009</v>
      </c>
      <c r="I5" s="13" t="str">
        <f>HYPERLINK("http://www.abs.gov.au/ausstats/subscriber.nsf/LookupAttach/3415.0Data+Cubes-29.06.119/$File/34150DS0047_2008_Causes of Death_Migrants.xls","Causes of Death 2008")</f>
        <v>Causes of Death 2008</v>
      </c>
      <c r="J5" s="13" t="str">
        <f>HYPERLINK("http://www.abs.gov.au/ausstats/subscriber.nsf/LookupAttach/3415.0Data+Cubes-29.06.1110/$File/34150DS0046_2007_Causes of Death_Migrants.xls","Causes of Death 2007")</f>
        <v>Causes of Death 2007</v>
      </c>
      <c r="K5" s="13" t="str">
        <f>HYPERLINK("http://www.abs.gov.au/ausstats/subscriber.nsf/LookupAttach/3415.0Data+Cubes-29.06.1111/$File/34150DS0022_2006_Causes of Death_Migrants.xls","Causes of Death 2006")</f>
        <v>Causes of Death 2006</v>
      </c>
      <c r="L5" s="13" t="str">
        <f>HYPERLINK("http://www.abs.gov.au/ausstats/subscriber.nsf/LookupAttach/3415.0Data+Cubes-29.06.1112/$File/34150DS002_2005_COD_Migrants.xls","Causes of Death 2005")</f>
        <v>Causes of Death 2005</v>
      </c>
      <c r="M5" s="13" t="str">
        <f>HYPERLINK("http://www.abs.gov.au/ausstats/subscriber.nsf/LookupAttach/3415.0Data+Cubes-29.06.1113/$File/34150ds0018_2006_census_migrants.xls","Census of Population and Housing 2006")</f>
        <v>Census of Population and Housing 2006</v>
      </c>
      <c r="N5" s="13" t="str">
        <f>HYPERLINK("http://www.abs.gov.au/ausstats/subscriber.nsf/LookupAttach/3415.0Data+Cubes-29.06.1114/$File/34150DS0017_2001_Census_Migrants.xls","Census of Population and Housing 2001")</f>
        <v>Census of Population and Housing 2001</v>
      </c>
      <c r="O5" s="13" t="str">
        <f>HYPERLINK("http://www.abs.gov.au/ausstats/subscriber.nsf/LookupAttach/3415.0Data+Cubes-26.07.12110/$File/34150DS0072_2010_Deaths_Migrants.xls","Deaths 2010")</f>
        <v>Deaths 2010</v>
      </c>
      <c r="P5" s="13" t="str">
        <f>HYPERLINK("http://www.abs.gov.au/ausstats/subscriber.nsf/LookupAttach/3415.0Data+Cubes-29.06.1118/$File/34150DS0045_2009_Deaths_Migrants.xls","Deaths 2009")</f>
        <v>Deaths 2009</v>
      </c>
      <c r="Q5" s="13" t="str">
        <f>HYPERLINK("http://www.abs.gov.au/ausstats/subscriber.nsf/LookupAttach/3415.0Data+Cubes-29.06.1119/$File/34150DS0044_2008_Deaths_Migrants.xls","Deaths 2008")</f>
        <v>Deaths 2008</v>
      </c>
      <c r="R5" s="13" t="str">
        <f>HYPERLINK("http://www.abs.gov.au/ausstats/subscriber.nsf/LookupAttach/3415.0Data+Cubes-29.06.1120/$File/34150DS0043_2007_Deaths_Migrants.xls","Deaths 2007")</f>
        <v>Deaths 2007</v>
      </c>
      <c r="S5" s="13" t="str">
        <f>HYPERLINK("http://www.abs.gov.au/ausstats/subscriber.nsf/LookupAttach/3415.0Data+Cubes-29.06.1121/$File/34150DS0026_2006_Deaths_Migrants.xls","Deaths 2006")</f>
        <v>Deaths 2006</v>
      </c>
      <c r="T5" s="13" t="str">
        <f>HYPERLINK("http://www.abs.gov.au/ausstats/subscriber.nsf/LookupAttach/3415.0Data+Cubes-29.06.1123/$File/34150DS0027_2007_Divorces_Migrants.xls","Divorces 2007")</f>
        <v>Divorces 2007</v>
      </c>
      <c r="U5" s="13" t="str">
        <f>HYPERLINK("http://www.abs.gov.au/ausstats/subscriber.nsf/LookupAttach/3415.0Data+Cubes-29.06.1142/$File/34150DS0029_2007_Marriages_Migrants.xls","Marriages 2007")</f>
        <v>Marriages 2007</v>
      </c>
      <c r="V5" s="13" t="str">
        <f>HYPERLINK("http://www.abs.gov.au/ausstats/subscriber.nsf/LookupAttach/3415.0Data+Cubes-26.07.12300/$File/34150DS0069_2010_Marriages and Divorces_Migrants.xls","Marriages and Divorces 2010")</f>
        <v>Marriages and Divorces 2010</v>
      </c>
      <c r="W5" s="13" t="str">
        <f>HYPERLINK("http://www.abs.gov.au/ausstats/subscriber.nsf/LookupAttach/3415.0Data+Cubes-29.06.1143/$File/34150DS0049_2009_Marriages and Divorces_Migrants.xls","Marriages and Divorces 2009")</f>
        <v>Marriages and Divorces 2009</v>
      </c>
      <c r="X5" s="13" t="str">
        <f>HYPERLINK("http://www.abs.gov.au/ausstats/subscriber.nsf/LookupAttach/3415.0Data+Cubes-29.06.1144/$File/34150DS0048_2008_Marriages and Divorces_Migrants.xls","Marriages and Divorces 2008")</f>
        <v>Marriages and Divorces 2008</v>
      </c>
      <c r="Y5" s="13" t="str">
        <f>HYPERLINK("http://www.abs.gov.au/ausstats/subscriber.nsf/LookupAttach/3415.0Data+Cubes-29.06.1150/$File/34150DS0053_2006_SDB_SLCD_linked data_Experimental_estimates_Migrants.xls","Settlement Database_Census linked data Experimental estimates 2006")</f>
        <v>Settlement Database_Census linked data Experimental estimates 2006</v>
      </c>
    </row>
    <row r="6" spans="1:25" ht="12.75">
      <c r="A6" s="5" t="s">
        <v>28</v>
      </c>
      <c r="B6" s="11" t="s">
        <v>61</v>
      </c>
      <c r="C6" s="11" t="s">
        <v>61</v>
      </c>
      <c r="D6" s="11" t="s">
        <v>61</v>
      </c>
      <c r="E6" s="11" t="s">
        <v>61</v>
      </c>
      <c r="F6" s="11" t="s">
        <v>61</v>
      </c>
      <c r="G6" s="11" t="s">
        <v>61</v>
      </c>
      <c r="H6" s="11" t="s">
        <v>61</v>
      </c>
      <c r="I6" s="11" t="s">
        <v>61</v>
      </c>
      <c r="J6" s="11" t="s">
        <v>61</v>
      </c>
      <c r="K6" s="11" t="s">
        <v>61</v>
      </c>
      <c r="L6" s="11" t="s">
        <v>61</v>
      </c>
      <c r="M6" s="11" t="s">
        <v>61</v>
      </c>
      <c r="N6" s="11" t="s">
        <v>61</v>
      </c>
      <c r="O6" s="11" t="s">
        <v>61</v>
      </c>
      <c r="P6" s="11" t="s">
        <v>61</v>
      </c>
      <c r="Q6" s="11" t="s">
        <v>61</v>
      </c>
      <c r="R6" s="11" t="s">
        <v>61</v>
      </c>
      <c r="S6" s="11" t="s">
        <v>61</v>
      </c>
      <c r="T6" s="11" t="s">
        <v>61</v>
      </c>
      <c r="U6" s="11" t="s">
        <v>61</v>
      </c>
      <c r="V6" s="11" t="s">
        <v>61</v>
      </c>
      <c r="W6" s="11" t="s">
        <v>61</v>
      </c>
      <c r="X6" s="11" t="s">
        <v>61</v>
      </c>
      <c r="Y6" s="11" t="s">
        <v>61</v>
      </c>
    </row>
    <row r="7" spans="1:25" ht="12.75">
      <c r="A7" s="5" t="s">
        <v>30</v>
      </c>
      <c r="B7" s="11" t="s">
        <v>61</v>
      </c>
      <c r="C7" s="11" t="s">
        <v>61</v>
      </c>
      <c r="D7" s="11" t="s">
        <v>61</v>
      </c>
      <c r="E7" s="11" t="s">
        <v>61</v>
      </c>
      <c r="F7" s="11" t="s">
        <v>61</v>
      </c>
      <c r="G7" s="11" t="s">
        <v>29</v>
      </c>
      <c r="H7" s="11" t="s">
        <v>29</v>
      </c>
      <c r="I7" s="11" t="s">
        <v>29</v>
      </c>
      <c r="J7" s="11" t="s">
        <v>29</v>
      </c>
      <c r="K7" s="11" t="s">
        <v>29</v>
      </c>
      <c r="L7" s="11" t="s">
        <v>29</v>
      </c>
      <c r="M7" s="11" t="s">
        <v>61</v>
      </c>
      <c r="N7" s="11" t="s">
        <v>61</v>
      </c>
      <c r="O7" s="11" t="s">
        <v>29</v>
      </c>
      <c r="P7" s="11" t="s">
        <v>29</v>
      </c>
      <c r="Q7" s="11" t="s">
        <v>29</v>
      </c>
      <c r="R7" s="11" t="s">
        <v>29</v>
      </c>
      <c r="S7" s="11" t="s">
        <v>29</v>
      </c>
      <c r="T7" s="11" t="s">
        <v>29</v>
      </c>
      <c r="U7" s="11" t="s">
        <v>29</v>
      </c>
      <c r="V7" s="11" t="s">
        <v>29</v>
      </c>
      <c r="W7" s="11" t="s">
        <v>29</v>
      </c>
      <c r="X7" s="11" t="s">
        <v>29</v>
      </c>
      <c r="Y7" s="11" t="s">
        <v>61</v>
      </c>
    </row>
    <row r="8" spans="1:25" ht="12.75">
      <c r="A8" s="5" t="s">
        <v>31</v>
      </c>
      <c r="B8" s="11" t="s">
        <v>61</v>
      </c>
      <c r="C8" s="11" t="s">
        <v>61</v>
      </c>
      <c r="D8" s="11" t="s">
        <v>61</v>
      </c>
      <c r="E8" s="11" t="s">
        <v>61</v>
      </c>
      <c r="F8" s="11" t="s">
        <v>61</v>
      </c>
      <c r="G8" s="11" t="s">
        <v>29</v>
      </c>
      <c r="H8" s="11" t="s">
        <v>29</v>
      </c>
      <c r="I8" s="11" t="s">
        <v>29</v>
      </c>
      <c r="J8" s="11" t="s">
        <v>29</v>
      </c>
      <c r="K8" s="11" t="s">
        <v>29</v>
      </c>
      <c r="L8" s="11" t="s">
        <v>29</v>
      </c>
      <c r="M8" s="11" t="s">
        <v>61</v>
      </c>
      <c r="N8" s="11" t="s">
        <v>61</v>
      </c>
      <c r="O8" s="11" t="s">
        <v>29</v>
      </c>
      <c r="P8" s="11" t="s">
        <v>29</v>
      </c>
      <c r="Q8" s="11" t="s">
        <v>29</v>
      </c>
      <c r="R8" s="11" t="s">
        <v>29</v>
      </c>
      <c r="S8" s="11" t="s">
        <v>29</v>
      </c>
      <c r="T8" s="11" t="s">
        <v>29</v>
      </c>
      <c r="U8" s="11" t="s">
        <v>29</v>
      </c>
      <c r="V8" s="11" t="s">
        <v>29</v>
      </c>
      <c r="W8" s="11" t="s">
        <v>29</v>
      </c>
      <c r="X8" s="11" t="s">
        <v>29</v>
      </c>
      <c r="Y8" s="11" t="s">
        <v>61</v>
      </c>
    </row>
    <row r="9" spans="1:25" ht="12.75">
      <c r="A9" s="5" t="s">
        <v>32</v>
      </c>
      <c r="B9" s="11" t="s">
        <v>29</v>
      </c>
      <c r="C9" s="11" t="s">
        <v>29</v>
      </c>
      <c r="D9" s="11" t="s">
        <v>29</v>
      </c>
      <c r="E9" s="11" t="s">
        <v>29</v>
      </c>
      <c r="F9" s="11" t="s">
        <v>29</v>
      </c>
      <c r="G9" s="11" t="s">
        <v>29</v>
      </c>
      <c r="H9" s="11" t="s">
        <v>29</v>
      </c>
      <c r="I9" s="11" t="s">
        <v>29</v>
      </c>
      <c r="J9" s="11" t="s">
        <v>29</v>
      </c>
      <c r="K9" s="11" t="s">
        <v>29</v>
      </c>
      <c r="L9" s="11" t="s">
        <v>29</v>
      </c>
      <c r="M9" s="11" t="s">
        <v>29</v>
      </c>
      <c r="N9" s="11" t="s">
        <v>29</v>
      </c>
      <c r="O9" s="11" t="s">
        <v>29</v>
      </c>
      <c r="P9" s="11" t="s">
        <v>29</v>
      </c>
      <c r="Q9" s="11" t="s">
        <v>29</v>
      </c>
      <c r="R9" s="11" t="s">
        <v>29</v>
      </c>
      <c r="S9" s="11" t="s">
        <v>29</v>
      </c>
      <c r="T9" s="11" t="s">
        <v>29</v>
      </c>
      <c r="U9" s="11" t="s">
        <v>29</v>
      </c>
      <c r="V9" s="11" t="s">
        <v>29</v>
      </c>
      <c r="W9" s="11" t="s">
        <v>29</v>
      </c>
      <c r="X9" s="11" t="s">
        <v>29</v>
      </c>
      <c r="Y9" s="11" t="s">
        <v>29</v>
      </c>
    </row>
    <row r="10" spans="1:25" ht="12.75">
      <c r="A10" s="5" t="s">
        <v>33</v>
      </c>
      <c r="B10" s="11" t="s">
        <v>29</v>
      </c>
      <c r="C10" s="11" t="s">
        <v>29</v>
      </c>
      <c r="D10" s="11" t="s">
        <v>29</v>
      </c>
      <c r="E10" s="11" t="s">
        <v>29</v>
      </c>
      <c r="F10" s="11" t="s">
        <v>29</v>
      </c>
      <c r="G10" s="11" t="s">
        <v>29</v>
      </c>
      <c r="H10" s="11" t="s">
        <v>29</v>
      </c>
      <c r="I10" s="11" t="s">
        <v>29</v>
      </c>
      <c r="J10" s="11" t="s">
        <v>29</v>
      </c>
      <c r="K10" s="11" t="s">
        <v>29</v>
      </c>
      <c r="L10" s="11" t="s">
        <v>29</v>
      </c>
      <c r="M10" s="11" t="s">
        <v>29</v>
      </c>
      <c r="N10" s="11" t="s">
        <v>29</v>
      </c>
      <c r="O10" s="11" t="s">
        <v>29</v>
      </c>
      <c r="P10" s="11" t="s">
        <v>29</v>
      </c>
      <c r="Q10" s="11" t="s">
        <v>29</v>
      </c>
      <c r="R10" s="11" t="s">
        <v>29</v>
      </c>
      <c r="S10" s="11" t="s">
        <v>29</v>
      </c>
      <c r="T10" s="11" t="s">
        <v>29</v>
      </c>
      <c r="U10" s="11" t="s">
        <v>29</v>
      </c>
      <c r="V10" s="11" t="s">
        <v>29</v>
      </c>
      <c r="W10" s="11" t="s">
        <v>29</v>
      </c>
      <c r="X10" s="11" t="s">
        <v>29</v>
      </c>
      <c r="Y10" s="11" t="s">
        <v>29</v>
      </c>
    </row>
    <row r="11" spans="1:25" ht="12.75">
      <c r="A11" s="5" t="s">
        <v>34</v>
      </c>
      <c r="B11" s="11" t="s">
        <v>29</v>
      </c>
      <c r="C11" s="11" t="s">
        <v>29</v>
      </c>
      <c r="D11" s="11" t="s">
        <v>29</v>
      </c>
      <c r="E11" s="11" t="s">
        <v>29</v>
      </c>
      <c r="F11" s="11" t="s">
        <v>29</v>
      </c>
      <c r="G11" s="11" t="s">
        <v>29</v>
      </c>
      <c r="H11" s="11" t="s">
        <v>29</v>
      </c>
      <c r="I11" s="11" t="s">
        <v>29</v>
      </c>
      <c r="J11" s="11" t="s">
        <v>29</v>
      </c>
      <c r="K11" s="11" t="s">
        <v>29</v>
      </c>
      <c r="L11" s="11" t="s">
        <v>29</v>
      </c>
      <c r="M11" s="11" t="s">
        <v>29</v>
      </c>
      <c r="N11" s="11" t="s">
        <v>29</v>
      </c>
      <c r="O11" s="11" t="s">
        <v>29</v>
      </c>
      <c r="P11" s="11" t="s">
        <v>29</v>
      </c>
      <c r="Q11" s="11" t="s">
        <v>29</v>
      </c>
      <c r="R11" s="11" t="s">
        <v>29</v>
      </c>
      <c r="S11" s="11" t="s">
        <v>61</v>
      </c>
      <c r="T11" s="11" t="s">
        <v>29</v>
      </c>
      <c r="U11" s="11" t="s">
        <v>29</v>
      </c>
      <c r="V11" s="11" t="s">
        <v>29</v>
      </c>
      <c r="W11" s="11" t="s">
        <v>29</v>
      </c>
      <c r="X11" s="11" t="s">
        <v>29</v>
      </c>
      <c r="Y11" s="11" t="s">
        <v>29</v>
      </c>
    </row>
    <row r="12" spans="1:25" ht="12.75">
      <c r="A12" s="5" t="s">
        <v>35</v>
      </c>
      <c r="B12" s="11" t="s">
        <v>29</v>
      </c>
      <c r="C12" s="11" t="s">
        <v>29</v>
      </c>
      <c r="D12" s="11" t="s">
        <v>29</v>
      </c>
      <c r="E12" s="11" t="s">
        <v>29</v>
      </c>
      <c r="F12" s="11" t="s">
        <v>29</v>
      </c>
      <c r="G12" s="11" t="s">
        <v>29</v>
      </c>
      <c r="H12" s="11" t="s">
        <v>29</v>
      </c>
      <c r="I12" s="11" t="s">
        <v>29</v>
      </c>
      <c r="J12" s="11" t="s">
        <v>29</v>
      </c>
      <c r="K12" s="11" t="s">
        <v>29</v>
      </c>
      <c r="L12" s="11" t="s">
        <v>29</v>
      </c>
      <c r="M12" s="11" t="s">
        <v>61</v>
      </c>
      <c r="N12" s="11" t="s">
        <v>61</v>
      </c>
      <c r="O12" s="11" t="s">
        <v>29</v>
      </c>
      <c r="P12" s="11" t="s">
        <v>29</v>
      </c>
      <c r="Q12" s="11" t="s">
        <v>29</v>
      </c>
      <c r="R12" s="11" t="s">
        <v>29</v>
      </c>
      <c r="S12" s="11" t="s">
        <v>29</v>
      </c>
      <c r="T12" s="11" t="s">
        <v>29</v>
      </c>
      <c r="U12" s="11" t="s">
        <v>29</v>
      </c>
      <c r="V12" s="11" t="s">
        <v>29</v>
      </c>
      <c r="W12" s="11" t="s">
        <v>29</v>
      </c>
      <c r="X12" s="11" t="s">
        <v>29</v>
      </c>
      <c r="Y12" s="11" t="s">
        <v>61</v>
      </c>
    </row>
    <row r="13" spans="1:25" ht="12.75">
      <c r="A13" s="5" t="s">
        <v>36</v>
      </c>
      <c r="B13" s="11" t="s">
        <v>29</v>
      </c>
      <c r="C13" s="11" t="s">
        <v>29</v>
      </c>
      <c r="D13" s="11" t="s">
        <v>29</v>
      </c>
      <c r="E13" s="11" t="s">
        <v>29</v>
      </c>
      <c r="F13" s="11" t="s">
        <v>29</v>
      </c>
      <c r="G13" s="11" t="s">
        <v>29</v>
      </c>
      <c r="H13" s="11" t="s">
        <v>29</v>
      </c>
      <c r="I13" s="11" t="s">
        <v>29</v>
      </c>
      <c r="J13" s="11" t="s">
        <v>29</v>
      </c>
      <c r="K13" s="11" t="s">
        <v>29</v>
      </c>
      <c r="L13" s="11" t="s">
        <v>29</v>
      </c>
      <c r="M13" s="11" t="s">
        <v>29</v>
      </c>
      <c r="N13" s="11" t="s">
        <v>29</v>
      </c>
      <c r="O13" s="11" t="s">
        <v>29</v>
      </c>
      <c r="P13" s="11" t="s">
        <v>29</v>
      </c>
      <c r="Q13" s="11" t="s">
        <v>29</v>
      </c>
      <c r="R13" s="11" t="s">
        <v>29</v>
      </c>
      <c r="S13" s="11" t="s">
        <v>29</v>
      </c>
      <c r="T13" s="11" t="s">
        <v>29</v>
      </c>
      <c r="U13" s="11" t="s">
        <v>29</v>
      </c>
      <c r="V13" s="11" t="s">
        <v>29</v>
      </c>
      <c r="W13" s="11" t="s">
        <v>29</v>
      </c>
      <c r="X13" s="11" t="s">
        <v>29</v>
      </c>
      <c r="Y13" s="11" t="s">
        <v>29</v>
      </c>
    </row>
    <row r="14" spans="1:25" ht="12.75">
      <c r="A14" s="5" t="s">
        <v>66</v>
      </c>
      <c r="B14" s="11" t="s">
        <v>29</v>
      </c>
      <c r="C14" s="11" t="s">
        <v>29</v>
      </c>
      <c r="D14" s="11" t="s">
        <v>29</v>
      </c>
      <c r="E14" s="11" t="s">
        <v>29</v>
      </c>
      <c r="F14" s="11" t="s">
        <v>29</v>
      </c>
      <c r="G14" s="11" t="s">
        <v>29</v>
      </c>
      <c r="H14" s="11" t="s">
        <v>29</v>
      </c>
      <c r="I14" s="11" t="s">
        <v>29</v>
      </c>
      <c r="J14" s="11" t="s">
        <v>29</v>
      </c>
      <c r="K14" s="11" t="s">
        <v>29</v>
      </c>
      <c r="L14" s="11" t="s">
        <v>29</v>
      </c>
      <c r="M14" s="11" t="s">
        <v>29</v>
      </c>
      <c r="N14" s="11" t="s">
        <v>29</v>
      </c>
      <c r="O14" s="11" t="s">
        <v>29</v>
      </c>
      <c r="P14" s="11" t="s">
        <v>29</v>
      </c>
      <c r="Q14" s="11" t="s">
        <v>29</v>
      </c>
      <c r="R14" s="11" t="s">
        <v>29</v>
      </c>
      <c r="S14" s="11" t="s">
        <v>29</v>
      </c>
      <c r="T14" s="11" t="s">
        <v>29</v>
      </c>
      <c r="U14" s="11" t="s">
        <v>29</v>
      </c>
      <c r="V14" s="11" t="s">
        <v>29</v>
      </c>
      <c r="W14" s="11" t="s">
        <v>29</v>
      </c>
      <c r="X14" s="11" t="s">
        <v>29</v>
      </c>
      <c r="Y14" s="11" t="s">
        <v>29</v>
      </c>
    </row>
    <row r="15" spans="1:25" ht="12.75">
      <c r="A15" s="5" t="s">
        <v>37</v>
      </c>
      <c r="B15" s="11" t="s">
        <v>29</v>
      </c>
      <c r="C15" s="11" t="s">
        <v>29</v>
      </c>
      <c r="D15" s="11" t="s">
        <v>29</v>
      </c>
      <c r="E15" s="11" t="s">
        <v>29</v>
      </c>
      <c r="F15" s="11" t="s">
        <v>29</v>
      </c>
      <c r="G15" s="11" t="s">
        <v>29</v>
      </c>
      <c r="H15" s="11" t="s">
        <v>29</v>
      </c>
      <c r="I15" s="11" t="s">
        <v>29</v>
      </c>
      <c r="J15" s="11" t="s">
        <v>29</v>
      </c>
      <c r="K15" s="11" t="s">
        <v>29</v>
      </c>
      <c r="L15" s="11" t="s">
        <v>29</v>
      </c>
      <c r="M15" s="11" t="s">
        <v>61</v>
      </c>
      <c r="N15" s="11" t="s">
        <v>61</v>
      </c>
      <c r="O15" s="11" t="s">
        <v>29</v>
      </c>
      <c r="P15" s="11" t="s">
        <v>29</v>
      </c>
      <c r="Q15" s="11" t="s">
        <v>29</v>
      </c>
      <c r="R15" s="11" t="s">
        <v>29</v>
      </c>
      <c r="S15" s="11" t="s">
        <v>29</v>
      </c>
      <c r="T15" s="11" t="s">
        <v>29</v>
      </c>
      <c r="U15" s="11" t="s">
        <v>29</v>
      </c>
      <c r="V15" s="11" t="s">
        <v>29</v>
      </c>
      <c r="W15" s="11" t="s">
        <v>29</v>
      </c>
      <c r="X15" s="11" t="s">
        <v>29</v>
      </c>
      <c r="Y15" s="11" t="s">
        <v>61</v>
      </c>
    </row>
    <row r="16" spans="1:25" ht="12.75">
      <c r="A16" s="5" t="s">
        <v>38</v>
      </c>
      <c r="B16" s="11" t="s">
        <v>29</v>
      </c>
      <c r="C16" s="11" t="s">
        <v>29</v>
      </c>
      <c r="D16" s="11" t="s">
        <v>29</v>
      </c>
      <c r="E16" s="11" t="s">
        <v>29</v>
      </c>
      <c r="F16" s="11" t="s">
        <v>29</v>
      </c>
      <c r="G16" s="11" t="s">
        <v>29</v>
      </c>
      <c r="H16" s="11" t="s">
        <v>29</v>
      </c>
      <c r="I16" s="11" t="s">
        <v>29</v>
      </c>
      <c r="J16" s="11" t="s">
        <v>29</v>
      </c>
      <c r="K16" s="11" t="s">
        <v>29</v>
      </c>
      <c r="L16" s="11" t="s">
        <v>29</v>
      </c>
      <c r="M16" s="11" t="s">
        <v>29</v>
      </c>
      <c r="N16" s="11" t="s">
        <v>29</v>
      </c>
      <c r="O16" s="11" t="s">
        <v>29</v>
      </c>
      <c r="P16" s="11" t="s">
        <v>29</v>
      </c>
      <c r="Q16" s="11" t="s">
        <v>29</v>
      </c>
      <c r="R16" s="11" t="s">
        <v>29</v>
      </c>
      <c r="S16" s="11" t="s">
        <v>29</v>
      </c>
      <c r="T16" s="11" t="s">
        <v>29</v>
      </c>
      <c r="U16" s="11" t="s">
        <v>29</v>
      </c>
      <c r="V16" s="11" t="s">
        <v>29</v>
      </c>
      <c r="W16" s="11" t="s">
        <v>29</v>
      </c>
      <c r="X16" s="11" t="s">
        <v>29</v>
      </c>
      <c r="Y16" s="11" t="s">
        <v>29</v>
      </c>
    </row>
    <row r="17" spans="1:25" ht="12.75">
      <c r="A17" s="5" t="s">
        <v>39</v>
      </c>
      <c r="B17" s="11" t="s">
        <v>29</v>
      </c>
      <c r="C17" s="11" t="s">
        <v>29</v>
      </c>
      <c r="D17" s="11" t="s">
        <v>29</v>
      </c>
      <c r="E17" s="11" t="s">
        <v>29</v>
      </c>
      <c r="F17" s="11" t="s">
        <v>29</v>
      </c>
      <c r="G17" s="11" t="s">
        <v>29</v>
      </c>
      <c r="H17" s="11" t="s">
        <v>29</v>
      </c>
      <c r="I17" s="11" t="s">
        <v>29</v>
      </c>
      <c r="J17" s="11" t="s">
        <v>29</v>
      </c>
      <c r="K17" s="11" t="s">
        <v>29</v>
      </c>
      <c r="L17" s="11" t="s">
        <v>29</v>
      </c>
      <c r="M17" s="11" t="s">
        <v>61</v>
      </c>
      <c r="N17" s="11" t="s">
        <v>61</v>
      </c>
      <c r="O17" s="11" t="s">
        <v>29</v>
      </c>
      <c r="P17" s="11" t="s">
        <v>29</v>
      </c>
      <c r="Q17" s="11" t="s">
        <v>29</v>
      </c>
      <c r="R17" s="11" t="s">
        <v>29</v>
      </c>
      <c r="S17" s="11" t="s">
        <v>29</v>
      </c>
      <c r="T17" s="11" t="s">
        <v>29</v>
      </c>
      <c r="U17" s="11" t="s">
        <v>29</v>
      </c>
      <c r="V17" s="11" t="s">
        <v>29</v>
      </c>
      <c r="W17" s="11" t="s">
        <v>29</v>
      </c>
      <c r="X17" s="11" t="s">
        <v>29</v>
      </c>
      <c r="Y17" s="11" t="s">
        <v>61</v>
      </c>
    </row>
    <row r="18" spans="1:25" ht="12.75">
      <c r="A18" s="5" t="s">
        <v>40</v>
      </c>
      <c r="B18" s="11" t="s">
        <v>29</v>
      </c>
      <c r="C18" s="11" t="s">
        <v>29</v>
      </c>
      <c r="D18" s="11" t="s">
        <v>29</v>
      </c>
      <c r="E18" s="11" t="s">
        <v>29</v>
      </c>
      <c r="F18" s="11" t="s">
        <v>29</v>
      </c>
      <c r="G18" s="11" t="s">
        <v>29</v>
      </c>
      <c r="H18" s="11" t="s">
        <v>29</v>
      </c>
      <c r="I18" s="11" t="s">
        <v>29</v>
      </c>
      <c r="J18" s="11" t="s">
        <v>29</v>
      </c>
      <c r="K18" s="11" t="s">
        <v>29</v>
      </c>
      <c r="L18" s="11" t="s">
        <v>29</v>
      </c>
      <c r="M18" s="11" t="s">
        <v>29</v>
      </c>
      <c r="N18" s="11" t="s">
        <v>29</v>
      </c>
      <c r="O18" s="11" t="s">
        <v>29</v>
      </c>
      <c r="P18" s="11" t="s">
        <v>29</v>
      </c>
      <c r="Q18" s="11" t="s">
        <v>29</v>
      </c>
      <c r="R18" s="11" t="s">
        <v>29</v>
      </c>
      <c r="S18" s="11" t="s">
        <v>29</v>
      </c>
      <c r="T18" s="11" t="s">
        <v>29</v>
      </c>
      <c r="U18" s="11" t="s">
        <v>29</v>
      </c>
      <c r="V18" s="11" t="s">
        <v>29</v>
      </c>
      <c r="W18" s="11" t="s">
        <v>29</v>
      </c>
      <c r="X18" s="11" t="s">
        <v>29</v>
      </c>
      <c r="Y18" s="11" t="s">
        <v>29</v>
      </c>
    </row>
    <row r="19" spans="1:25" ht="12.75">
      <c r="A19" s="5" t="s">
        <v>41</v>
      </c>
      <c r="B19" s="11" t="s">
        <v>29</v>
      </c>
      <c r="C19" s="11" t="s">
        <v>29</v>
      </c>
      <c r="D19" s="11" t="s">
        <v>29</v>
      </c>
      <c r="E19" s="11" t="s">
        <v>29</v>
      </c>
      <c r="F19" s="11" t="s">
        <v>29</v>
      </c>
      <c r="G19" s="11" t="s">
        <v>29</v>
      </c>
      <c r="H19" s="11" t="s">
        <v>29</v>
      </c>
      <c r="I19" s="11" t="s">
        <v>29</v>
      </c>
      <c r="J19" s="11" t="s">
        <v>29</v>
      </c>
      <c r="K19" s="11" t="s">
        <v>29</v>
      </c>
      <c r="L19" s="11" t="s">
        <v>29</v>
      </c>
      <c r="M19" s="11" t="s">
        <v>29</v>
      </c>
      <c r="N19" s="11" t="s">
        <v>29</v>
      </c>
      <c r="O19" s="11" t="s">
        <v>29</v>
      </c>
      <c r="P19" s="11" t="s">
        <v>29</v>
      </c>
      <c r="Q19" s="11" t="s">
        <v>29</v>
      </c>
      <c r="R19" s="11" t="s">
        <v>29</v>
      </c>
      <c r="S19" s="11" t="s">
        <v>29</v>
      </c>
      <c r="T19" s="11" t="s">
        <v>29</v>
      </c>
      <c r="U19" s="11" t="s">
        <v>29</v>
      </c>
      <c r="V19" s="11" t="s">
        <v>29</v>
      </c>
      <c r="W19" s="11" t="s">
        <v>29</v>
      </c>
      <c r="X19" s="11" t="s">
        <v>29</v>
      </c>
      <c r="Y19" s="11" t="s">
        <v>29</v>
      </c>
    </row>
    <row r="20" spans="1:25" ht="12.75">
      <c r="A20" s="5" t="s">
        <v>42</v>
      </c>
      <c r="B20" s="11" t="s">
        <v>29</v>
      </c>
      <c r="C20" s="11" t="s">
        <v>29</v>
      </c>
      <c r="D20" s="11" t="s">
        <v>29</v>
      </c>
      <c r="E20" s="11" t="s">
        <v>29</v>
      </c>
      <c r="F20" s="11" t="s">
        <v>29</v>
      </c>
      <c r="G20" s="11" t="s">
        <v>29</v>
      </c>
      <c r="H20" s="11" t="s">
        <v>29</v>
      </c>
      <c r="I20" s="11" t="s">
        <v>29</v>
      </c>
      <c r="J20" s="11" t="s">
        <v>29</v>
      </c>
      <c r="K20" s="11" t="s">
        <v>29</v>
      </c>
      <c r="L20" s="11" t="s">
        <v>29</v>
      </c>
      <c r="M20" s="11" t="s">
        <v>61</v>
      </c>
      <c r="N20" s="11" t="s">
        <v>61</v>
      </c>
      <c r="O20" s="11" t="s">
        <v>29</v>
      </c>
      <c r="P20" s="11" t="s">
        <v>29</v>
      </c>
      <c r="Q20" s="11" t="s">
        <v>29</v>
      </c>
      <c r="R20" s="11" t="s">
        <v>29</v>
      </c>
      <c r="S20" s="11" t="s">
        <v>29</v>
      </c>
      <c r="T20" s="11" t="s">
        <v>29</v>
      </c>
      <c r="U20" s="11" t="s">
        <v>29</v>
      </c>
      <c r="V20" s="11" t="s">
        <v>29</v>
      </c>
      <c r="W20" s="11" t="s">
        <v>29</v>
      </c>
      <c r="X20" s="11" t="s">
        <v>29</v>
      </c>
      <c r="Y20" s="11" t="s">
        <v>61</v>
      </c>
    </row>
    <row r="21" spans="1:25" ht="12.75">
      <c r="A21" s="5" t="s">
        <v>43</v>
      </c>
      <c r="B21" s="11" t="s">
        <v>29</v>
      </c>
      <c r="C21" s="11" t="s">
        <v>29</v>
      </c>
      <c r="D21" s="11" t="s">
        <v>29</v>
      </c>
      <c r="E21" s="11" t="s">
        <v>29</v>
      </c>
      <c r="F21" s="11" t="s">
        <v>29</v>
      </c>
      <c r="G21" s="11" t="s">
        <v>29</v>
      </c>
      <c r="H21" s="11" t="s">
        <v>29</v>
      </c>
      <c r="I21" s="11" t="s">
        <v>29</v>
      </c>
      <c r="J21" s="11" t="s">
        <v>29</v>
      </c>
      <c r="K21" s="11" t="s">
        <v>29</v>
      </c>
      <c r="L21" s="11" t="s">
        <v>29</v>
      </c>
      <c r="M21" s="11" t="s">
        <v>61</v>
      </c>
      <c r="N21" s="11" t="s">
        <v>61</v>
      </c>
      <c r="O21" s="11" t="s">
        <v>29</v>
      </c>
      <c r="P21" s="11" t="s">
        <v>29</v>
      </c>
      <c r="Q21" s="11" t="s">
        <v>29</v>
      </c>
      <c r="R21" s="11" t="s">
        <v>29</v>
      </c>
      <c r="S21" s="11" t="s">
        <v>29</v>
      </c>
      <c r="T21" s="11" t="s">
        <v>29</v>
      </c>
      <c r="U21" s="11" t="s">
        <v>29</v>
      </c>
      <c r="V21" s="11" t="s">
        <v>29</v>
      </c>
      <c r="W21" s="11" t="s">
        <v>29</v>
      </c>
      <c r="X21" s="11" t="s">
        <v>29</v>
      </c>
      <c r="Y21" s="11" t="s">
        <v>61</v>
      </c>
    </row>
    <row r="22" spans="1:25" ht="12.75">
      <c r="A22" s="5" t="s">
        <v>44</v>
      </c>
      <c r="B22" s="11" t="s">
        <v>29</v>
      </c>
      <c r="C22" s="11" t="s">
        <v>29</v>
      </c>
      <c r="D22" s="11" t="s">
        <v>29</v>
      </c>
      <c r="E22" s="11" t="s">
        <v>29</v>
      </c>
      <c r="F22" s="11" t="s">
        <v>29</v>
      </c>
      <c r="G22" s="11" t="s">
        <v>29</v>
      </c>
      <c r="H22" s="11" t="s">
        <v>29</v>
      </c>
      <c r="I22" s="11" t="s">
        <v>29</v>
      </c>
      <c r="J22" s="11" t="s">
        <v>29</v>
      </c>
      <c r="K22" s="11" t="s">
        <v>29</v>
      </c>
      <c r="L22" s="11" t="s">
        <v>29</v>
      </c>
      <c r="M22" s="11" t="s">
        <v>61</v>
      </c>
      <c r="N22" s="11" t="s">
        <v>61</v>
      </c>
      <c r="O22" s="11" t="s">
        <v>29</v>
      </c>
      <c r="P22" s="11" t="s">
        <v>29</v>
      </c>
      <c r="Q22" s="11" t="s">
        <v>29</v>
      </c>
      <c r="R22" s="11" t="s">
        <v>29</v>
      </c>
      <c r="S22" s="11" t="s">
        <v>29</v>
      </c>
      <c r="T22" s="11" t="s">
        <v>29</v>
      </c>
      <c r="U22" s="11" t="s">
        <v>29</v>
      </c>
      <c r="V22" s="11" t="s">
        <v>29</v>
      </c>
      <c r="W22" s="11" t="s">
        <v>29</v>
      </c>
      <c r="X22" s="11" t="s">
        <v>29</v>
      </c>
      <c r="Y22" s="11" t="s">
        <v>61</v>
      </c>
    </row>
    <row r="23" spans="1:25" ht="12.75">
      <c r="A23" s="5" t="s">
        <v>45</v>
      </c>
      <c r="B23" s="11" t="s">
        <v>29</v>
      </c>
      <c r="C23" s="11" t="s">
        <v>29</v>
      </c>
      <c r="D23" s="11" t="s">
        <v>29</v>
      </c>
      <c r="E23" s="11" t="s">
        <v>29</v>
      </c>
      <c r="F23" s="11" t="s">
        <v>29</v>
      </c>
      <c r="G23" s="11" t="s">
        <v>29</v>
      </c>
      <c r="H23" s="11" t="s">
        <v>29</v>
      </c>
      <c r="I23" s="11" t="s">
        <v>29</v>
      </c>
      <c r="J23" s="11" t="s">
        <v>29</v>
      </c>
      <c r="K23" s="11" t="s">
        <v>29</v>
      </c>
      <c r="L23" s="11" t="s">
        <v>29</v>
      </c>
      <c r="M23" s="11" t="s">
        <v>29</v>
      </c>
      <c r="N23" s="11" t="s">
        <v>29</v>
      </c>
      <c r="O23" s="11" t="s">
        <v>29</v>
      </c>
      <c r="P23" s="11" t="s">
        <v>29</v>
      </c>
      <c r="Q23" s="11" t="s">
        <v>29</v>
      </c>
      <c r="R23" s="11" t="s">
        <v>29</v>
      </c>
      <c r="S23" s="11" t="s">
        <v>29</v>
      </c>
      <c r="T23" s="11" t="s">
        <v>29</v>
      </c>
      <c r="U23" s="11" t="s">
        <v>29</v>
      </c>
      <c r="V23" s="11" t="s">
        <v>29</v>
      </c>
      <c r="W23" s="11" t="s">
        <v>29</v>
      </c>
      <c r="X23" s="11" t="s">
        <v>29</v>
      </c>
      <c r="Y23" s="11" t="s">
        <v>61</v>
      </c>
    </row>
    <row r="24" spans="1:25" ht="12.75">
      <c r="A24" s="5" t="s">
        <v>46</v>
      </c>
      <c r="B24" s="11" t="s">
        <v>61</v>
      </c>
      <c r="C24" s="11" t="s">
        <v>61</v>
      </c>
      <c r="D24" s="11" t="s">
        <v>61</v>
      </c>
      <c r="E24" s="11" t="s">
        <v>61</v>
      </c>
      <c r="F24" s="11" t="s">
        <v>61</v>
      </c>
      <c r="G24" s="11" t="s">
        <v>61</v>
      </c>
      <c r="H24" s="11" t="s">
        <v>61</v>
      </c>
      <c r="I24" s="11" t="s">
        <v>61</v>
      </c>
      <c r="J24" s="11" t="s">
        <v>61</v>
      </c>
      <c r="K24" s="11" t="s">
        <v>61</v>
      </c>
      <c r="L24" s="11" t="s">
        <v>61</v>
      </c>
      <c r="M24" s="11" t="s">
        <v>61</v>
      </c>
      <c r="N24" s="11" t="s">
        <v>61</v>
      </c>
      <c r="O24" s="11" t="s">
        <v>61</v>
      </c>
      <c r="P24" s="11" t="s">
        <v>61</v>
      </c>
      <c r="Q24" s="11" t="s">
        <v>61</v>
      </c>
      <c r="R24" s="11" t="s">
        <v>61</v>
      </c>
      <c r="S24" s="11" t="s">
        <v>61</v>
      </c>
      <c r="T24" s="11" t="s">
        <v>61</v>
      </c>
      <c r="U24" s="11" t="s">
        <v>61</v>
      </c>
      <c r="V24" s="11" t="s">
        <v>61</v>
      </c>
      <c r="W24" s="11" t="s">
        <v>61</v>
      </c>
      <c r="X24" s="11" t="s">
        <v>61</v>
      </c>
      <c r="Y24" s="11" t="s">
        <v>61</v>
      </c>
    </row>
    <row r="25" spans="1:25" ht="12.75">
      <c r="A25" s="5" t="s">
        <v>47</v>
      </c>
      <c r="B25" s="11" t="s">
        <v>29</v>
      </c>
      <c r="C25" s="11" t="s">
        <v>29</v>
      </c>
      <c r="D25" s="11" t="s">
        <v>29</v>
      </c>
      <c r="E25" s="11" t="s">
        <v>29</v>
      </c>
      <c r="F25" s="11" t="s">
        <v>29</v>
      </c>
      <c r="G25" s="11" t="s">
        <v>29</v>
      </c>
      <c r="H25" s="11" t="s">
        <v>29</v>
      </c>
      <c r="I25" s="11" t="s">
        <v>29</v>
      </c>
      <c r="J25" s="11" t="s">
        <v>29</v>
      </c>
      <c r="K25" s="11" t="s">
        <v>29</v>
      </c>
      <c r="L25" s="11" t="s">
        <v>61</v>
      </c>
      <c r="M25" s="11" t="s">
        <v>61</v>
      </c>
      <c r="N25" s="11" t="s">
        <v>61</v>
      </c>
      <c r="O25" s="11" t="s">
        <v>29</v>
      </c>
      <c r="P25" s="11" t="s">
        <v>29</v>
      </c>
      <c r="Q25" s="11" t="s">
        <v>29</v>
      </c>
      <c r="R25" s="11" t="s">
        <v>29</v>
      </c>
      <c r="S25" s="11" t="s">
        <v>29</v>
      </c>
      <c r="T25" s="11" t="s">
        <v>29</v>
      </c>
      <c r="U25" s="11" t="s">
        <v>29</v>
      </c>
      <c r="V25" s="11" t="s">
        <v>29</v>
      </c>
      <c r="W25" s="11" t="s">
        <v>29</v>
      </c>
      <c r="X25" s="11" t="s">
        <v>29</v>
      </c>
      <c r="Y25" s="11" t="s">
        <v>61</v>
      </c>
    </row>
    <row r="26" spans="1:25" ht="12.75">
      <c r="A26" s="5" t="s">
        <v>48</v>
      </c>
      <c r="B26" s="11" t="s">
        <v>29</v>
      </c>
      <c r="C26" s="11" t="s">
        <v>29</v>
      </c>
      <c r="D26" s="11" t="s">
        <v>29</v>
      </c>
      <c r="E26" s="11" t="s">
        <v>29</v>
      </c>
      <c r="F26" s="11" t="s">
        <v>29</v>
      </c>
      <c r="G26" s="11" t="s">
        <v>29</v>
      </c>
      <c r="H26" s="11" t="s">
        <v>29</v>
      </c>
      <c r="I26" s="11" t="s">
        <v>29</v>
      </c>
      <c r="J26" s="11" t="s">
        <v>29</v>
      </c>
      <c r="K26" s="11" t="s">
        <v>29</v>
      </c>
      <c r="L26" s="11" t="s">
        <v>29</v>
      </c>
      <c r="M26" s="11" t="s">
        <v>61</v>
      </c>
      <c r="N26" s="11" t="s">
        <v>61</v>
      </c>
      <c r="O26" s="11" t="s">
        <v>29</v>
      </c>
      <c r="P26" s="11" t="s">
        <v>29</v>
      </c>
      <c r="Q26" s="11" t="s">
        <v>29</v>
      </c>
      <c r="R26" s="11" t="s">
        <v>29</v>
      </c>
      <c r="S26" s="11" t="s">
        <v>29</v>
      </c>
      <c r="T26" s="11" t="s">
        <v>29</v>
      </c>
      <c r="U26" s="11" t="s">
        <v>29</v>
      </c>
      <c r="V26" s="11" t="s">
        <v>29</v>
      </c>
      <c r="W26" s="11" t="s">
        <v>29</v>
      </c>
      <c r="X26" s="11" t="s">
        <v>29</v>
      </c>
      <c r="Y26" s="11" t="s">
        <v>61</v>
      </c>
    </row>
    <row r="27" spans="1:25" ht="12.75">
      <c r="A27" s="5" t="s">
        <v>49</v>
      </c>
      <c r="B27" s="11" t="s">
        <v>29</v>
      </c>
      <c r="C27" s="11" t="s">
        <v>29</v>
      </c>
      <c r="D27" s="11" t="s">
        <v>29</v>
      </c>
      <c r="E27" s="11" t="s">
        <v>29</v>
      </c>
      <c r="F27" s="11" t="s">
        <v>29</v>
      </c>
      <c r="G27" s="11" t="s">
        <v>29</v>
      </c>
      <c r="H27" s="11" t="s">
        <v>29</v>
      </c>
      <c r="I27" s="11" t="s">
        <v>29</v>
      </c>
      <c r="J27" s="11" t="s">
        <v>29</v>
      </c>
      <c r="K27" s="11" t="s">
        <v>29</v>
      </c>
      <c r="L27" s="11" t="s">
        <v>29</v>
      </c>
      <c r="M27" s="11" t="s">
        <v>61</v>
      </c>
      <c r="N27" s="11" t="s">
        <v>61</v>
      </c>
      <c r="O27" s="11" t="s">
        <v>29</v>
      </c>
      <c r="P27" s="11" t="s">
        <v>29</v>
      </c>
      <c r="Q27" s="11" t="s">
        <v>29</v>
      </c>
      <c r="R27" s="11" t="s">
        <v>29</v>
      </c>
      <c r="S27" s="11" t="s">
        <v>29</v>
      </c>
      <c r="T27" s="11" t="s">
        <v>29</v>
      </c>
      <c r="U27" s="11" t="s">
        <v>29</v>
      </c>
      <c r="V27" s="11" t="s">
        <v>29</v>
      </c>
      <c r="W27" s="11" t="s">
        <v>29</v>
      </c>
      <c r="X27" s="11" t="s">
        <v>29</v>
      </c>
      <c r="Y27" s="11" t="s">
        <v>61</v>
      </c>
    </row>
    <row r="30" ht="12.75">
      <c r="A30" s="7" t="s">
        <v>65</v>
      </c>
    </row>
  </sheetData>
  <sheetProtection sheet="1"/>
  <mergeCells count="3">
    <mergeCell ref="A2:C2"/>
    <mergeCell ref="A3:C3"/>
    <mergeCell ref="A1:Y1"/>
  </mergeCells>
  <hyperlinks>
    <hyperlink ref="A30" r:id="rId1" display="© Commonwealth of Australia 2011"/>
  </hyperlinks>
  <printOptions/>
  <pageMargins left="0.7875" right="0.7875" top="1.025" bottom="1.025" header="0.7875" footer="0.7875"/>
  <pageSetup horizontalDpi="300" verticalDpi="300" orientation="landscape" paperSize="9" scale="89" r:id="rId3"/>
  <headerFooter alignWithMargins="0">
    <oddHeader>&amp;C&amp;A</oddHeader>
    <oddFooter>&amp;CPage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32"/>
  <sheetViews>
    <sheetView zoomScalePageLayoutView="0" workbookViewId="0" topLeftCell="A1">
      <pane xSplit="1" ySplit="5" topLeftCell="B6" activePane="bottomRight" state="frozen"/>
      <selection pane="topLeft" activeCell="A1" sqref="A1:BV1"/>
      <selection pane="topRight" activeCell="A1" sqref="A1:BV1"/>
      <selection pane="bottomLeft" activeCell="A1" sqref="A1:BV1"/>
      <selection pane="bottomRight" activeCell="A1" sqref="A1:BW1"/>
    </sheetView>
  </sheetViews>
  <sheetFormatPr defaultColWidth="11.57421875" defaultRowHeight="12.75"/>
  <cols>
    <col min="1" max="1" width="38.8515625" style="0" customWidth="1"/>
    <col min="2" max="17" width="11.57421875" style="10" customWidth="1"/>
    <col min="18" max="18" width="12.28125" style="10" customWidth="1"/>
    <col min="19" max="34" width="11.57421875" style="10" customWidth="1"/>
    <col min="35" max="35" width="12.7109375" style="10" customWidth="1"/>
    <col min="36" max="38" width="12.57421875" style="10" customWidth="1"/>
    <col min="39" max="39" width="12.421875" style="10" customWidth="1"/>
    <col min="40" max="59" width="11.57421875" style="10" customWidth="1"/>
    <col min="60" max="60" width="12.28125" style="10" customWidth="1"/>
    <col min="61" max="65" width="11.57421875" style="10" customWidth="1"/>
    <col min="66" max="66" width="12.8515625" style="10" customWidth="1"/>
    <col min="67" max="67" width="14.140625" style="10" customWidth="1"/>
    <col min="68" max="68" width="11.57421875" style="10" customWidth="1"/>
  </cols>
  <sheetData>
    <row r="1" spans="1:75" ht="67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</row>
    <row r="2" spans="1:3" ht="22.5" customHeight="1">
      <c r="A2" s="21" t="s">
        <v>62</v>
      </c>
      <c r="B2" s="21"/>
      <c r="C2" s="21"/>
    </row>
    <row r="3" spans="1:37" ht="12.75">
      <c r="A3" s="24" t="s">
        <v>63</v>
      </c>
      <c r="B3" s="24"/>
      <c r="C3" s="24"/>
      <c r="AJ3" s="9"/>
      <c r="AK3" s="9"/>
    </row>
    <row r="4" spans="1:75" ht="24" customHeight="1">
      <c r="A4" s="6" t="s">
        <v>27</v>
      </c>
      <c r="BQ4" s="10"/>
      <c r="BR4" s="10"/>
      <c r="BS4" s="10"/>
      <c r="BT4" s="10"/>
      <c r="BU4" s="10"/>
      <c r="BV4" s="10"/>
      <c r="BW4" s="10"/>
    </row>
    <row r="5" spans="1:75" s="14" customFormat="1" ht="70.5" customHeight="1">
      <c r="A5" s="8"/>
      <c r="B5" s="13" t="str">
        <f>HYPERLINK("http://www.abs.gov.au/ausstats/subscriber.nsf/LookupAttach/3415.0Data+Cubes-29.06.112/$File/34150DS0019_2006_07_Adult_Learning_Migrants.xls","Adult Learning 2006")</f>
        <v>Adult Learning 2006</v>
      </c>
      <c r="C5" s="13" t="str">
        <f>HYPERLINK("http://www.abs.gov.au/ausstats/subscriber.nsf/LookupAttach/3415.0Data+Cubes-29.06.113/$File/34150DS0020_2006_ALLS_Migrants.xls","Adult Literacy and Life Skills 2006")</f>
        <v>Adult Literacy and Life Skills 2006</v>
      </c>
      <c r="D5" s="13" t="str">
        <f>HYPERLINK("http://www.abs.gov.au/ausstats/subscriber.nsf/LookupAttach/3415.0Data+Cubes-26.07.1230/$File/34150DS0075_2009-10_AttCulturalVenues_Migrants.xls","Attendance at Selected Cultural Venues and Events 2009–10")</f>
        <v>Attendance at Selected Cultural Venues and Events 2009–10</v>
      </c>
      <c r="E5" s="13" t="str">
        <f>HYPERLINK("http://www.abs.gov.au/ausstats/subscriber.nsf/LookupAttach/3415.0Data+Cubes-29.06.114/$File/34150DS0001_2005-06_AttCulturalVenues_Migrants.xls","Attendance at Selected Cultural Venues and Events 2005–06")</f>
        <v>Attendance at Selected Cultural Venues and Events 2005–06</v>
      </c>
      <c r="F5" s="18" t="str">
        <f>HYPERLINK("http://www.abs.gov.au/ausstats/subscriber.nsf/LookupAttach/3415.0Data+Cubes-29.11.1140/$File/34150DS0066_2010_Births_Migrants.xls","Births 2010")</f>
        <v>Births 2010</v>
      </c>
      <c r="G5" s="13" t="str">
        <f>HYPERLINK("http://www.abs.gov.au/ausstats/subscriber.nsf/LookupAttach/3415.0Data+Cubes-29.06.115/$File/34150DS0042_2009_Births_Migrants.xls","Births 2009")</f>
        <v>Births 2009</v>
      </c>
      <c r="H5" s="13" t="str">
        <f>HYPERLINK("http://www.abs.gov.au/ausstats/subscriber.nsf/LookupAttach/3415.0Data+Cubes-29.06.116/$File/34150DS0041_2008_Births_Migrants.xls","Births 2008")</f>
        <v>Births 2008</v>
      </c>
      <c r="I5" s="13" t="str">
        <f>HYPERLINK("http://www.abs.gov.au/ausstats/subscriber.nsf/LookupAttach/3415.0Data+Cubes-29.06.117/$File/34150DS0040_2007_Births_Migrants.xls","Births 2007")</f>
        <v>Births 2007</v>
      </c>
      <c r="J5" s="13" t="str">
        <f>HYPERLINK("http://www.abs.gov.au/ausstats/subscriber.nsf/LookupAttach/3415.0Data+Cubes-29.06.118/$File/34150DS0021_2006_Births_Migrants.xls","Births 2006")</f>
        <v>Births 2006</v>
      </c>
      <c r="K5" s="13" t="str">
        <f>HYPERLINK("http://www.abs.gov.au/ausstats/subscriber.nsf/LookupAttach/3415.0Data+Cubes-26.07.1250/$File/34150DS0074_2010_Causes of Death_Migrants.xls","Causes of Death 2010")</f>
        <v>Causes of Death 2010</v>
      </c>
      <c r="L5" s="13" t="str">
        <f>HYPERLINK("http://www.abs.gov.au/ausstats/subscriber.nsf/LookupAttach/3415.0Data+Cubes-29.11.1150/$File/34150DS0063_2009_Causes of Death_Migrants.xls","Causes of Death 2009")</f>
        <v>Causes of Death 2009</v>
      </c>
      <c r="M5" s="13" t="str">
        <f>HYPERLINK("http://www.abs.gov.au/ausstats/subscriber.nsf/LookupAttach/3415.0Data+Cubes-29.06.119/$File/34150DS0047_2008_Causes of Death_Migrants.xls","Causes of Death 2008")</f>
        <v>Causes of Death 2008</v>
      </c>
      <c r="N5" s="13" t="str">
        <f>HYPERLINK("http://www.abs.gov.au/ausstats/subscriber.nsf/LookupAttach/3415.0Data+Cubes-29.06.1110/$File/34150DS0046_2007_Causes of Death_Migrants.xls","Causes of Death 2007")</f>
        <v>Causes of Death 2007</v>
      </c>
      <c r="O5" s="13" t="str">
        <f>HYPERLINK("http://www.abs.gov.au/ausstats/subscriber.nsf/LookupAttach/3415.0Data+Cubes-29.06.1111/$File/34150DS0022_2006_Causes of Death_Migrants.xls","Causes of Death 2006")</f>
        <v>Causes of Death 2006</v>
      </c>
      <c r="P5" s="13" t="str">
        <f>HYPERLINK("http://www.abs.gov.au/ausstats/subscriber.nsf/LookupAttach/3415.0Data+Cubes-29.06.1112/$File/34150DS002_2005_COD_Migrants.xls","Causes of Death 2005")</f>
        <v>Causes of Death 2005</v>
      </c>
      <c r="Q5" s="13" t="str">
        <f>HYPERLINK("http://www.abs.gov.au/ausstats/subscriber.nsf/LookupAttach/3415.0Data+Cubes-29.06.1113/$File/34150ds0018_2006_census_migrants.xls","Census of Population and Housing 2006")</f>
        <v>Census of Population and Housing 2006</v>
      </c>
      <c r="R5" s="13" t="str">
        <f>HYPERLINK("http://www.abs.gov.au/ausstats/subscriber.nsf/LookupAttach/3415.0Data+Cubes-29.06.1114/$File/34150DS0017_2001_Census_Migrants.xls","Census of Population and Housing 2001")</f>
        <v>Census of Population and Housing 2001</v>
      </c>
      <c r="S5" s="13" t="str">
        <f>HYPERLINK("http://www.abs.gov.au/ausstats/subscriber.nsf/LookupAttach/6250.0Data+Cubes-03.06.111/$File/62500Do001_201011replacement.xls"," Characteristics of Recent Migrants 2010")</f>
        <v> Characteristics of Recent Migrants 2010</v>
      </c>
      <c r="T5" s="13" t="str">
        <f>HYPERLINK("http://www.abs.gov.au/ausstats/subscriber.nsf/LookupAttach/3415.0Data+Cubes-29.06.1115/$File/34150DS0023_2005_Child_Care_Migrants.xls","Child Care 2005")</f>
        <v>Child Care 2005</v>
      </c>
      <c r="U5" s="13" t="str">
        <f>HYPERLINK("http://www.abs.gov.au/ausstats/subscriber.nsf/LookupAttach/3415.0Data+Cubes-29.06.1116/$File/34150DS0025_2006_CPCLA_Migrants.xls","Children's Participation in Culture and Leisure Activities 2006")</f>
        <v>Children's Participation in Culture and Leisure Activities 2006</v>
      </c>
      <c r="V5" s="13" t="str">
        <f>HYPERLINK("http://www.abs.gov.au/ausstats/subscriber.nsf/LookupAttach/3415.0Data+Cubes-26.07.1290/$File/34150DS0067_2010-11_Crime_Victimisation_migrants.xls","Crime Victimisation 2010-11")</f>
        <v>Crime Victimisation 2010-11</v>
      </c>
      <c r="W5" s="13" t="str">
        <f>HYPERLINK("http://www.abs.gov.au/ausstats/subscriber.nsf/LookupAttach/3415.0Data+Cubes-29.11.1190/$File/34150DS0057_2009-10_Crime_Victimisation_migrants.xls","Crime Victimisation 2009-10")</f>
        <v>Crime Victimisation 2009-10</v>
      </c>
      <c r="X5" s="13" t="str">
        <f>HYPERLINK("http://www.abs.gov.au/ausstats/subscriber.nsf/LookupAttach/3415.0Data+Cubes-29.11.11100/$File/34150DS0064_2008-09_Crime_Victimisation_migrants.xls","Crime Victimisation 2008-09")</f>
        <v>Crime Victimisation 2008-09</v>
      </c>
      <c r="Y5" s="13" t="str">
        <f>HYPERLINK("http://www.abs.gov.au/ausstats/subscriber.nsf/LookupAttach/3415.0Data+Cubes-29.06.1117/$File/34150DS0003_2005_CSS_Migrants.xls","Crime and Safety 2005")</f>
        <v>Crime and Safety 2005</v>
      </c>
      <c r="Z5" s="13" t="str">
        <f>HYPERLINK("http://www.abs.gov.au/ausstats/subscriber.nsf/LookupAttach/3415.0Data+Cubes-26.07.12110/$File/34150DS0072_2010_Deaths_Migrants.xls","Deaths 2010")</f>
        <v>Deaths 2010</v>
      </c>
      <c r="AA5" s="13" t="str">
        <f>HYPERLINK("http://www.abs.gov.au/ausstats/subscriber.nsf/LookupAttach/3415.0Data+Cubes-29.06.1118/$File/34150DS0045_2009_Deaths_Migrants.xls","Deaths 2009")</f>
        <v>Deaths 2009</v>
      </c>
      <c r="AB5" s="13" t="str">
        <f>HYPERLINK("http://www.abs.gov.au/ausstats/subscriber.nsf/LookupAttach/3415.0Data+Cubes-29.06.1119/$File/34150DS0044_2008_Deaths_Migrants.xls","Deaths 2008")</f>
        <v>Deaths 2008</v>
      </c>
      <c r="AC5" s="13" t="str">
        <f>HYPERLINK("http://www.abs.gov.au/ausstats/subscriber.nsf/LookupAttach/3415.0Data+Cubes-29.06.1120/$File/34150DS0043_2007_Deaths_Migrants.xls","Deaths 2007")</f>
        <v>Deaths 2007</v>
      </c>
      <c r="AD5" s="13" t="str">
        <f>HYPERLINK("http://www.abs.gov.au/ausstats/subscriber.nsf/LookupAttach/3415.0Data+Cubes-29.06.1121/$File/34150DS0026_2006_Deaths_Migrants.xls","Deaths 2006")</f>
        <v>Deaths 2006</v>
      </c>
      <c r="AE5" s="13" t="str">
        <f>HYPERLINK("http://www.abs.gov.au/ausstats/subscriber.nsf/LookupAttach/3415.0Data+Cubes-26.07.12120/$File/34150DS0058_2009_SDAC_Migrants.xls","Disability Ageing and Carers 2009")</f>
        <v>Disability Ageing and Carers 2009</v>
      </c>
      <c r="AF5" s="13" t="str">
        <f>HYPERLINK("http://www.abs.gov.au/ausstats/subscriber.nsf/LookupAttach/3415.0Data+Cubes-29.06.1122/$File/34150DS0004_2003_SDAC_Migrants.xls","Disability Ageing and Carers 2003")</f>
        <v>Disability Ageing and Carers 2003</v>
      </c>
      <c r="AG5" s="13" t="str">
        <f>HYPERLINK("http://www.abs.gov.au/ausstats/subscriber.nsf/LookupAttach/3415.0Data+Cubes-29.06.1123/$File/34150DS0027_2007_Divorces_Migrants.xls","Divorces 2007")</f>
        <v>Divorces 2007</v>
      </c>
      <c r="AH5" s="13" t="str">
        <f>HYPERLINK("http://www.abs.gov.au/ausstats/subscriber.nsf/LookupAttach/3415.0Data+Cubes-26.07.12130/$File/34150DS0071_2009_SET_Migrants.xls","Education and Training Experience 2009")</f>
        <v>Education and Training Experience 2009</v>
      </c>
      <c r="AI5" s="13" t="str">
        <f>HYPERLINK("http://www.abs.gov.au/ausstats/subscriber.nsf/LookupAttach/3415.0Data+Cubes-29.06.1124/$File/34150DS0005_2005_SET_Migrants.xls","Education and Training Experience 2005")</f>
        <v>Education and Training Experience 2005</v>
      </c>
      <c r="AJ5" s="13" t="str">
        <f>HYPERLINK("http://www.abs.gov.au/ausstats/subscriber.nsf/LookupAttach/3415.0Data+Cubes-29.06.1125/$File/34150DS0051_2010_Education and Work_Migrants.xls","Education and Work 2010")</f>
        <v>Education and Work 2010</v>
      </c>
      <c r="AK5" s="13" t="str">
        <f>HYPERLINK("http://www.abs.gov.au/ausstats/subscriber.nsf/LookupAttach/3415.0Data+Cubes-29.06.1126/$File/34150DS0034_2007_Educ and Work_Migrants.xls","Education and Work 2007")</f>
        <v>Education and Work 2007</v>
      </c>
      <c r="AL5" s="13" t="str">
        <f>HYPERLINK("http://www.abs.gov.au/ausstats/subscriber.nsf/LookupAttach/3415.0Data+Cubes-29.06.1127/$File/34150DS0006_2006_SEW_Migrants.xls","Education and Work 2006")</f>
        <v>Education and Work 2006</v>
      </c>
      <c r="AM5" s="13" t="str">
        <f>HYPERLINK("http://www.abs.gov.au/ausstats/subscriber.nsf/LookupAttach/3415.0Data+Cubes-29.06.1128/$File/34150DS0028_2006_EEBTUM_Migrants.xls","Employee Earnings Benefits and Trade Union Membership 2006")</f>
        <v>Employee Earnings Benefits and Trade Union Membership 2006</v>
      </c>
      <c r="AN5" s="13" t="str">
        <f>HYPERLINK("http://www.abs.gov.au/ausstats/subscriber.nsf/LookupAttach/3415.0Data+Cubes-29.06.1129/$File/34150DS0056_2007_SEARS_Superannuation_Migrants.xls","Employment Arrangements Retirement and Superannuation 2007")</f>
        <v>Employment Arrangements Retirement and Superannuation 2007</v>
      </c>
      <c r="AO5" s="13" t="str">
        <f>HYPERLINK("http://www.abs.gov.au/ausstats/subscriber.nsf/LookupAttach/3415.0Data+Cubes-29.11.11170/$File/34150DS0059_2009-10_Family Characteristics_migrants.xls","Family Characteristics 2009-10")</f>
        <v>Family Characteristics 2009-10</v>
      </c>
      <c r="AP5" s="13" t="str">
        <f>HYPERLINK("http://www.abs.gov.au/ausstats/subscriber.nsf/LookupAttach/3415.0Data+Cubes-29.06.1130/$File/34150DS0050_2009_Forms_of_Employment_Migrants.xls","Forms of Employment 2009")</f>
        <v>Forms of Employment 2009</v>
      </c>
      <c r="AQ5" s="13" t="str">
        <f>HYPERLINK("http://www.abs.gov.au/ausstats/subscriber.nsf/LookupAttach/3415.0Data+Cubes-29.06.1131/$File/34150DS0031_2007_FOE_Migrants.xls","Forms of Employment 2007")</f>
        <v>Forms of Employment 2007</v>
      </c>
      <c r="AR5" s="13" t="str">
        <f>HYPERLINK("http://www.abs.gov.au/ausstats/subscriber.nsf/LookupAttach/3415.0Data+Cubes-29.11.11190/$File/34150DS0062_2010_GSS_migrants.xls","General Social Survey 2010")</f>
        <v>General Social Survey 2010</v>
      </c>
      <c r="AS5" s="13" t="str">
        <f>HYPERLINK("http://www.abs.gov.au/ausstats/subscriber.nsf/LookupAttach/3415.0Data+Cubes-29.06.1132/$File/34150DS0007_2006_GSS_Migrants.xls","General Social Survey 2006")</f>
        <v>General Social Survey 2006</v>
      </c>
      <c r="AT5" s="13" t="str">
        <f>HYPERLINK("http://www.abs.gov.au/ausstats/subscriber.nsf/LookupAttach/3415.0Data+Cubes-29.06.1133/$File/34150DS0008_2002_GSS_Migrants.xls","General Social Survey 2002")</f>
        <v>General Social Survey 2002</v>
      </c>
      <c r="AU5" s="13" t="str">
        <f>HYPERLINK("http://www.abs.gov.au/ausstats/Subscriber.nsf/LookupAttach/3415.0Data+Cubes-29.11.11220/$File/34150DS0061_2009-10_SIH_HES_Migrants.xls","Income and Housing 2009–10")</f>
        <v>Income and Housing 2009–10</v>
      </c>
      <c r="AV5" s="13" t="str">
        <f>HYPERLINK("http://www.abs.gov.au/ausstats/Subscriber.nsf/LookupAttach/3415.0Data+Cubes-29.11.11230/$File/34150DS0055_2007-08_SIH_rev_Migrants.xls","Income and Housing 2007–08")</f>
        <v>Income and Housing 2007–08</v>
      </c>
      <c r="AW5" s="13" t="str">
        <f>HYPERLINK("http://www.abs.gov.au/ausstats/Subscriber.nsf/LookupAttach/3415.0Data+Cubes-29.11.11240/$File/34150DS0035_2005-06_SIH_rev_Migrants.xls","Income and Housing 2005–06")</f>
        <v>Income and Housing 2005–06</v>
      </c>
      <c r="AX5" s="13" t="str">
        <f>HYPERLINK("http://www.abs.gov.au/ausstats/Subscriber.nsf/LookupAttach/3415.0Data+Cubes-29.11.11250/$File/34150DS0009_2003-04_SIH_HES_rev_Migrants.xls","Income and Housing 2003–04")</f>
        <v>Income and Housing 2003–04</v>
      </c>
      <c r="AY5" s="13" t="str">
        <f>HYPERLINK("http://www.abs.gov.au/ausstats/subscriber.nsf/LookupAttach/3415.0Data+Cubes-29.06.1137/$File/34150DS0010_2006_JSE_Migrants.xls","Job Search Experience 2006")</f>
        <v>Job Search Experience 2006</v>
      </c>
      <c r="AZ5" s="13" t="str">
        <f>HYPERLINK("http://www.abs.gov.au/ausstats/subscriber.nsf/LookupAttach/3415.0Data+Cubes-29.06.1138/$File/34150DS0011_2007_LFS_Migrants.xls","Labour Force 2007")</f>
        <v>Labour Force 2007</v>
      </c>
      <c r="BA5" s="13" t="str">
        <f>HYPERLINK("http://www.abs.gov.au/ausstats/subscriber.nsf/LookupAttach/3415.0Data+Cubes-29.06.1139/$File/34150DS0024_2007_LFS_CoRMS_Migrants.xls","Labour Force Status and Other Characteristics of Recent Migrants 2007")</f>
        <v>Labour Force Status and Other Characteristics of Recent Migrants 2007</v>
      </c>
      <c r="BB5" s="13" t="str">
        <f>HYPERLINK("http://www.abs.gov.au/ausstats/subscriber.nsf/LookupAttach/3415.0Data+Cubes-29.06.1140/$File/34150DS0012_2004_CoMS_Migrants.xls","Labour Force Status and Other Characteristics of Migrants 2004")</f>
        <v>Labour Force Status and Other Characteristics of Migrants 2004</v>
      </c>
      <c r="BC5" s="13" t="str">
        <f>HYPERLINK("http://www.abs.gov.au/ausstats/subscriber.nsf/LookupAttach/3415.0Data+Cubes-29.06.1141/$File/34150DS0052_2010_Labour_Mobility_Migrants.xls","Labour Mobility 2010")</f>
        <v>Labour Mobility 2010</v>
      </c>
      <c r="BD5" s="13" t="str">
        <f>HYPERLINK("http://www.abs.gov.au/ausstats/subscriber.nsf/LookupAttach/3415.0Data+Cubes-26.07.12295/$File/34150DS0073_2010-11_Learning and Work_Migrants.xls","Learning and Work 2010-11")</f>
        <v>Learning and Work 2010-11</v>
      </c>
      <c r="BE5" s="13" t="str">
        <f>HYPERLINK("http://www.abs.gov.au/ausstats/subscriber.nsf/LookupAttach/3415.0Data+Cubes-29.06.1142/$File/34150DS0029_2007_Marriages_Migrants.xls","Marriages 2007")</f>
        <v>Marriages 2007</v>
      </c>
      <c r="BF5" s="13" t="str">
        <f>HYPERLINK("http://www.abs.gov.au/ausstats/subscriber.nsf/LookupAttach/3415.0Data+Cubes-26.07.12300/$File/34150DS0069_2010_Marriages and Divorces_Migrants.xls","Marriages and Divorces 2010")</f>
        <v>Marriages and Divorces 2010</v>
      </c>
      <c r="BG5" s="13" t="str">
        <f>HYPERLINK("http://www.abs.gov.au/ausstats/subscriber.nsf/LookupAttach/3415.0Data+Cubes-29.06.1143/$File/34150DS0049_2009_Marriages and Divorces_Migrants.xls","Marriages and Divorces 2009")</f>
        <v>Marriages and Divorces 2009</v>
      </c>
      <c r="BH5" s="13" t="str">
        <f>HYPERLINK("http://www.abs.gov.au/ausstats/subscriber.nsf/LookupAttach/3415.0Data+Cubes-29.06.1144/$File/34150DS0048_2008_Marriages and Divorces_Migrants.xls","Marriages and Divorces 2008")</f>
        <v>Marriages and Divorces 2008</v>
      </c>
      <c r="BI5" s="13" t="str">
        <f>HYPERLINK("http://www.abs.gov.au/ausstats/subscriber.nsf/LookupAttach/3415.0Data+Cubes-29.11.11310/$File/34150DS0065_2007-08_NHS_second release_Migrants.xls","National Health Survey 2007–08  Second release")</f>
        <v>National Health Survey 2007–08  Second release</v>
      </c>
      <c r="BJ5" s="13" t="str">
        <f>HYPERLINK("http://www.abs.gov.au/ausstats/subscriber.nsf/LookupAttach/3415.0Data+Cubes-29.11.11320/$File/34150DS0060_2007-08__NHS_Migrants.xls","National Health Survey 2007–08 First release")</f>
        <v>National Health Survey 2007–08 First release</v>
      </c>
      <c r="BK5" s="13" t="str">
        <f>HYPERLINK("http://www.abs.gov.au/ausstats/subscriber.nsf/LookupAttach/3415.0Data+Cubes-29.06.1145/$File/34150DS0032_2004_05_NHS_second release_Migrants.xls","National Health Survey 2004–05 Second release")</f>
        <v>National Health Survey 2004–05 Second release</v>
      </c>
      <c r="BL5" s="13" t="str">
        <f>HYPERLINK("http://www.abs.gov.au/ausstats/subscriber.nsf/LookupAttach/3415.0Data+Cubes-29.06.1146/$File/34150DS0013_2004-05_NHS_Migrants.xls","National Health Survey 2004–05 First release")</f>
        <v>National Health Survey 2004–05 First release</v>
      </c>
      <c r="BM5" s="13" t="str">
        <f>HYPERLINK("http://www.abs.gov.au/ausstats/subscriber.nsf/LookupAttach/3415.0Data+Cubes-29.06.1147/$File/34150DS0014_2005-06_MPHS_SportsParticipation_Migrants.xls","Participation in Sports and Physical Recreation 2005–06")</f>
        <v>Participation in Sports and Physical Recreation 2005–06</v>
      </c>
      <c r="BN5" s="13" t="str">
        <f>HYPERLINK("http://www.abs.gov.au/ausstats/subscriber.nsf/LookupAttach/3415.0Data+Cubes-29.06.1148/$File/34150DS0015_2005_PSS_Migrants.xls","Personal Safety 2005")</f>
        <v>Personal Safety 2005</v>
      </c>
      <c r="BO5" s="13" t="str">
        <f>HYPERLINK("http://www.abs.gov.au/ausstats/subscriber.nsf/LookupAttach/3415.0Data+Cubes-26.07.12350/$File/34150DS0068_2011_PNILF_Migrants.xls","Persons Not in the Labour Force 2011")</f>
        <v>Persons Not in the Labour Force 2011</v>
      </c>
      <c r="BP5" s="13" t="str">
        <f>HYPERLINK("http://www.abs.gov.au/ausstats/subscriber.nsf/LookupAttach/3415.0Data+Cubes-29.06.1149/$File/34150DS0033_2007_PNILF_Migrants.xls","Persons Not in the Labour Force 2007")</f>
        <v>Persons Not in the Labour Force 2007</v>
      </c>
      <c r="BQ5" s="13" t="str">
        <f>HYPERLINK("http://www.abs.gov.au/ausstats/subscriber.nsf/LookupAttach/3415.0Data+Cubes-29.06.1150/$File/34150DS0053_2006_SDB_SLCD_linked data_Experimental_estimates_Migrants.xls","Settlement Database_Census linked data Experimental estimates 2006")</f>
        <v>Settlement Database_Census linked data Experimental estimates 2006</v>
      </c>
      <c r="BR5" s="13" t="str">
        <f>HYPERLINK("http://www.abs.gov.au/ausstats/subscriber.nsf/LookupAttach/3415.0Data+Cubes-29.06.1151/$File/34150DS0016_2005-06_MPHS_SportsAttendance_Migrants.xls","Sports Attendance 2005–06")</f>
        <v>Sports Attendance 2005–06</v>
      </c>
      <c r="BS5" s="13" t="str">
        <f>HYPERLINK("http://www.abs.gov.au/ausstats/subscriber.nsf/LookupAttach/3415.0Data+Cubes-26.07.12390/$File/34150DS0070_2011_UEW_Migrants.xls","Underemployed Workers 2011")</f>
        <v>Underemployed Workers 2011</v>
      </c>
      <c r="BT5" s="13" t="str">
        <f>HYPERLINK("http://www.abs.gov.au/ausstats/subscriber.nsf/LookupAttach/3415.0Data+Cubes-29.06.1152/$File/34150DS0036_2007_UEW_Migrants.xls","Underemployed Workers 2007")</f>
        <v>Underemployed Workers 2007</v>
      </c>
      <c r="BU5" s="13" t="str">
        <f>HYPERLINK("http://www.abs.gov.au/ausstats/subscriber.nsf/LookupAttach/3415.0Data+Cubes-29.06.1153/$File/34150DS0037_2006_Volunteers_Migrants.xls","Voluntary Work 2006")</f>
        <v>Voluntary Work 2006</v>
      </c>
      <c r="BV5" s="13" t="str">
        <f>HYPERLINK("http://www.abs.gov.au/ausstats/subscriber.nsf/LookupAttach/3415.0Data+Cubes-29.06.1155/$File/34150DS0039_2006_WTA_Migrants.xls","Working Time Arrangements 2006")</f>
        <v>Working Time Arrangements 2006</v>
      </c>
      <c r="BW5" s="13" t="str">
        <f>HYPERLINK("http://www.abs.gov.au/ausstats/subscriber.nsf/LookupAttach/3415.0Data+Cubes-29.06.1154/$File/34150DS0038_2007_WSCLA_Migrants.xls","Work in Selected Culture and Leisure Activities 2007")</f>
        <v>Work in Selected Culture and Leisure Activities 2007</v>
      </c>
    </row>
    <row r="6" spans="1:75" ht="12.75">
      <c r="A6" s="5" t="s">
        <v>28</v>
      </c>
      <c r="B6" s="11" t="s">
        <v>61</v>
      </c>
      <c r="C6" s="11" t="s">
        <v>61</v>
      </c>
      <c r="D6" s="11" t="s">
        <v>61</v>
      </c>
      <c r="E6" s="11" t="s">
        <v>61</v>
      </c>
      <c r="F6" s="11" t="s">
        <v>61</v>
      </c>
      <c r="G6" s="11" t="s">
        <v>61</v>
      </c>
      <c r="H6" s="11" t="s">
        <v>61</v>
      </c>
      <c r="I6" s="11" t="s">
        <v>61</v>
      </c>
      <c r="J6" s="11" t="s">
        <v>61</v>
      </c>
      <c r="K6" s="11" t="s">
        <v>61</v>
      </c>
      <c r="L6" s="11" t="s">
        <v>61</v>
      </c>
      <c r="M6" s="11" t="s">
        <v>61</v>
      </c>
      <c r="N6" s="11" t="s">
        <v>61</v>
      </c>
      <c r="O6" s="11" t="s">
        <v>61</v>
      </c>
      <c r="P6" s="11" t="s">
        <v>61</v>
      </c>
      <c r="Q6" s="11" t="s">
        <v>61</v>
      </c>
      <c r="R6" s="11" t="s">
        <v>61</v>
      </c>
      <c r="S6" s="11" t="s">
        <v>61</v>
      </c>
      <c r="T6" s="11" t="s">
        <v>61</v>
      </c>
      <c r="U6" s="11" t="s">
        <v>61</v>
      </c>
      <c r="V6" s="11" t="s">
        <v>61</v>
      </c>
      <c r="W6" s="11" t="s">
        <v>61</v>
      </c>
      <c r="X6" s="11" t="s">
        <v>61</v>
      </c>
      <c r="Y6" s="11" t="s">
        <v>61</v>
      </c>
      <c r="Z6" s="11" t="s">
        <v>61</v>
      </c>
      <c r="AA6" s="11" t="s">
        <v>61</v>
      </c>
      <c r="AB6" s="11" t="s">
        <v>61</v>
      </c>
      <c r="AC6" s="11" t="s">
        <v>61</v>
      </c>
      <c r="AD6" s="11" t="s">
        <v>61</v>
      </c>
      <c r="AE6" s="11" t="s">
        <v>61</v>
      </c>
      <c r="AF6" s="11" t="s">
        <v>61</v>
      </c>
      <c r="AG6" s="11" t="s">
        <v>61</v>
      </c>
      <c r="AH6" s="11" t="s">
        <v>61</v>
      </c>
      <c r="AI6" s="11" t="s">
        <v>61</v>
      </c>
      <c r="AJ6" s="11" t="s">
        <v>61</v>
      </c>
      <c r="AK6" s="11" t="s">
        <v>61</v>
      </c>
      <c r="AL6" s="11" t="s">
        <v>61</v>
      </c>
      <c r="AM6" s="11" t="s">
        <v>61</v>
      </c>
      <c r="AN6" s="11" t="s">
        <v>61</v>
      </c>
      <c r="AO6" s="11" t="s">
        <v>61</v>
      </c>
      <c r="AP6" s="11" t="s">
        <v>61</v>
      </c>
      <c r="AQ6" s="11" t="s">
        <v>61</v>
      </c>
      <c r="AR6" s="11" t="s">
        <v>61</v>
      </c>
      <c r="AS6" s="11" t="s">
        <v>61</v>
      </c>
      <c r="AT6" s="11" t="s">
        <v>61</v>
      </c>
      <c r="AU6" s="11" t="s">
        <v>61</v>
      </c>
      <c r="AV6" s="11" t="s">
        <v>61</v>
      </c>
      <c r="AW6" s="11" t="s">
        <v>61</v>
      </c>
      <c r="AX6" s="11" t="s">
        <v>61</v>
      </c>
      <c r="AY6" s="11" t="s">
        <v>61</v>
      </c>
      <c r="AZ6" s="11" t="s">
        <v>61</v>
      </c>
      <c r="BA6" s="11" t="s">
        <v>61</v>
      </c>
      <c r="BB6" s="11" t="s">
        <v>61</v>
      </c>
      <c r="BC6" s="11" t="s">
        <v>61</v>
      </c>
      <c r="BD6" s="11" t="s">
        <v>61</v>
      </c>
      <c r="BE6" s="11" t="s">
        <v>61</v>
      </c>
      <c r="BF6" s="11" t="s">
        <v>61</v>
      </c>
      <c r="BG6" s="11" t="s">
        <v>61</v>
      </c>
      <c r="BH6" s="11" t="s">
        <v>61</v>
      </c>
      <c r="BI6" s="11" t="s">
        <v>61</v>
      </c>
      <c r="BJ6" s="11" t="s">
        <v>61</v>
      </c>
      <c r="BK6" s="11" t="s">
        <v>61</v>
      </c>
      <c r="BL6" s="11" t="s">
        <v>61</v>
      </c>
      <c r="BM6" s="11" t="s">
        <v>61</v>
      </c>
      <c r="BN6" s="11" t="s">
        <v>61</v>
      </c>
      <c r="BO6" s="11" t="s">
        <v>61</v>
      </c>
      <c r="BP6" s="11" t="s">
        <v>61</v>
      </c>
      <c r="BQ6" s="11" t="s">
        <v>29</v>
      </c>
      <c r="BR6" s="11" t="s">
        <v>61</v>
      </c>
      <c r="BS6" s="11" t="s">
        <v>61</v>
      </c>
      <c r="BT6" s="11" t="s">
        <v>61</v>
      </c>
      <c r="BU6" s="11" t="s">
        <v>61</v>
      </c>
      <c r="BV6" s="11" t="s">
        <v>61</v>
      </c>
      <c r="BW6" s="11" t="s">
        <v>61</v>
      </c>
    </row>
    <row r="7" spans="1:75" ht="12.75">
      <c r="A7" s="5" t="s">
        <v>30</v>
      </c>
      <c r="B7" s="11" t="s">
        <v>29</v>
      </c>
      <c r="C7" s="11" t="s">
        <v>29</v>
      </c>
      <c r="D7" s="11" t="s">
        <v>29</v>
      </c>
      <c r="E7" s="11" t="s">
        <v>29</v>
      </c>
      <c r="F7" s="11" t="s">
        <v>61</v>
      </c>
      <c r="G7" s="11" t="s">
        <v>61</v>
      </c>
      <c r="H7" s="11" t="s">
        <v>61</v>
      </c>
      <c r="I7" s="11" t="s">
        <v>61</v>
      </c>
      <c r="J7" s="11" t="s">
        <v>61</v>
      </c>
      <c r="K7" s="11" t="s">
        <v>29</v>
      </c>
      <c r="L7" s="11" t="s">
        <v>29</v>
      </c>
      <c r="M7" s="11" t="s">
        <v>29</v>
      </c>
      <c r="N7" s="11" t="s">
        <v>29</v>
      </c>
      <c r="O7" s="11" t="s">
        <v>29</v>
      </c>
      <c r="P7" s="11" t="s">
        <v>29</v>
      </c>
      <c r="Q7" s="11" t="s">
        <v>61</v>
      </c>
      <c r="R7" s="11" t="s">
        <v>61</v>
      </c>
      <c r="S7" s="11" t="s">
        <v>29</v>
      </c>
      <c r="T7" s="11" t="s">
        <v>29</v>
      </c>
      <c r="U7" s="11" t="s">
        <v>29</v>
      </c>
      <c r="V7" s="11" t="s">
        <v>29</v>
      </c>
      <c r="W7" s="11" t="s">
        <v>29</v>
      </c>
      <c r="X7" s="11" t="s">
        <v>29</v>
      </c>
      <c r="Y7" s="11" t="s">
        <v>29</v>
      </c>
      <c r="Z7" s="11" t="s">
        <v>29</v>
      </c>
      <c r="AA7" s="11" t="s">
        <v>29</v>
      </c>
      <c r="AB7" s="11" t="s">
        <v>29</v>
      </c>
      <c r="AC7" s="11" t="s">
        <v>29</v>
      </c>
      <c r="AD7" s="11" t="s">
        <v>29</v>
      </c>
      <c r="AE7" s="11" t="s">
        <v>29</v>
      </c>
      <c r="AF7" s="11" t="s">
        <v>29</v>
      </c>
      <c r="AG7" s="11" t="s">
        <v>29</v>
      </c>
      <c r="AH7" s="11" t="s">
        <v>61</v>
      </c>
      <c r="AI7" s="11" t="s">
        <v>61</v>
      </c>
      <c r="AJ7" s="11" t="s">
        <v>29</v>
      </c>
      <c r="AK7" s="11" t="s">
        <v>29</v>
      </c>
      <c r="AL7" s="11" t="s">
        <v>29</v>
      </c>
      <c r="AM7" s="11" t="s">
        <v>29</v>
      </c>
      <c r="AN7" s="11" t="s">
        <v>29</v>
      </c>
      <c r="AO7" s="11" t="s">
        <v>29</v>
      </c>
      <c r="AP7" s="11" t="s">
        <v>29</v>
      </c>
      <c r="AQ7" s="11" t="s">
        <v>29</v>
      </c>
      <c r="AR7" s="11" t="s">
        <v>29</v>
      </c>
      <c r="AS7" s="11" t="s">
        <v>29</v>
      </c>
      <c r="AT7" s="11" t="s">
        <v>29</v>
      </c>
      <c r="AU7" s="11" t="s">
        <v>29</v>
      </c>
      <c r="AV7" s="11" t="s">
        <v>29</v>
      </c>
      <c r="AW7" s="11" t="s">
        <v>29</v>
      </c>
      <c r="AX7" s="11" t="s">
        <v>29</v>
      </c>
      <c r="AY7" s="11" t="s">
        <v>29</v>
      </c>
      <c r="AZ7" s="11" t="s">
        <v>29</v>
      </c>
      <c r="BA7" s="11" t="s">
        <v>29</v>
      </c>
      <c r="BB7" s="11" t="s">
        <v>29</v>
      </c>
      <c r="BC7" s="11" t="s">
        <v>29</v>
      </c>
      <c r="BD7" s="11" t="s">
        <v>29</v>
      </c>
      <c r="BE7" s="11" t="s">
        <v>29</v>
      </c>
      <c r="BF7" s="11" t="s">
        <v>29</v>
      </c>
      <c r="BG7" s="11" t="s">
        <v>29</v>
      </c>
      <c r="BH7" s="11" t="s">
        <v>29</v>
      </c>
      <c r="BI7" s="11" t="s">
        <v>29</v>
      </c>
      <c r="BJ7" s="11" t="s">
        <v>29</v>
      </c>
      <c r="BK7" s="11" t="s">
        <v>29</v>
      </c>
      <c r="BL7" s="11" t="s">
        <v>29</v>
      </c>
      <c r="BM7" s="11" t="s">
        <v>29</v>
      </c>
      <c r="BN7" s="11" t="s">
        <v>29</v>
      </c>
      <c r="BO7" s="11" t="s">
        <v>29</v>
      </c>
      <c r="BP7" s="11" t="s">
        <v>29</v>
      </c>
      <c r="BQ7" s="11" t="s">
        <v>29</v>
      </c>
      <c r="BR7" s="11" t="s">
        <v>29</v>
      </c>
      <c r="BS7" s="11" t="s">
        <v>29</v>
      </c>
      <c r="BT7" s="11" t="s">
        <v>29</v>
      </c>
      <c r="BU7" s="11" t="s">
        <v>29</v>
      </c>
      <c r="BV7" s="11" t="s">
        <v>29</v>
      </c>
      <c r="BW7" s="11" t="s">
        <v>29</v>
      </c>
    </row>
    <row r="8" spans="1:75" ht="12.75">
      <c r="A8" s="5" t="s">
        <v>31</v>
      </c>
      <c r="B8" s="11" t="s">
        <v>29</v>
      </c>
      <c r="C8" s="11" t="s">
        <v>29</v>
      </c>
      <c r="D8" s="11" t="s">
        <v>29</v>
      </c>
      <c r="E8" s="11" t="s">
        <v>29</v>
      </c>
      <c r="F8" s="11" t="s">
        <v>61</v>
      </c>
      <c r="G8" s="11" t="s">
        <v>61</v>
      </c>
      <c r="H8" s="11" t="s">
        <v>61</v>
      </c>
      <c r="I8" s="11" t="s">
        <v>61</v>
      </c>
      <c r="J8" s="11" t="s">
        <v>61</v>
      </c>
      <c r="K8" s="11" t="s">
        <v>29</v>
      </c>
      <c r="L8" s="11" t="s">
        <v>29</v>
      </c>
      <c r="M8" s="11" t="s">
        <v>29</v>
      </c>
      <c r="N8" s="11" t="s">
        <v>29</v>
      </c>
      <c r="O8" s="11" t="s">
        <v>29</v>
      </c>
      <c r="P8" s="11" t="s">
        <v>29</v>
      </c>
      <c r="Q8" s="11" t="s">
        <v>61</v>
      </c>
      <c r="R8" s="11" t="s">
        <v>61</v>
      </c>
      <c r="S8" s="11" t="s">
        <v>29</v>
      </c>
      <c r="T8" s="11" t="s">
        <v>29</v>
      </c>
      <c r="U8" s="11" t="s">
        <v>29</v>
      </c>
      <c r="V8" s="11" t="s">
        <v>29</v>
      </c>
      <c r="W8" s="11" t="s">
        <v>29</v>
      </c>
      <c r="X8" s="11" t="s">
        <v>29</v>
      </c>
      <c r="Y8" s="11" t="s">
        <v>29</v>
      </c>
      <c r="Z8" s="11" t="s">
        <v>29</v>
      </c>
      <c r="AA8" s="11" t="s">
        <v>29</v>
      </c>
      <c r="AB8" s="11" t="s">
        <v>29</v>
      </c>
      <c r="AC8" s="11" t="s">
        <v>29</v>
      </c>
      <c r="AD8" s="11" t="s">
        <v>29</v>
      </c>
      <c r="AE8" s="11" t="s">
        <v>29</v>
      </c>
      <c r="AF8" s="11" t="s">
        <v>29</v>
      </c>
      <c r="AG8" s="11" t="s">
        <v>29</v>
      </c>
      <c r="AH8" s="11" t="s">
        <v>61</v>
      </c>
      <c r="AI8" s="11" t="s">
        <v>61</v>
      </c>
      <c r="AJ8" s="11" t="s">
        <v>29</v>
      </c>
      <c r="AK8" s="11" t="s">
        <v>29</v>
      </c>
      <c r="AL8" s="11" t="s">
        <v>29</v>
      </c>
      <c r="AM8" s="11" t="s">
        <v>29</v>
      </c>
      <c r="AN8" s="11" t="s">
        <v>29</v>
      </c>
      <c r="AO8" s="11" t="s">
        <v>29</v>
      </c>
      <c r="AP8" s="11" t="s">
        <v>29</v>
      </c>
      <c r="AQ8" s="11" t="s">
        <v>29</v>
      </c>
      <c r="AR8" s="11" t="s">
        <v>29</v>
      </c>
      <c r="AS8" s="11" t="s">
        <v>29</v>
      </c>
      <c r="AT8" s="11" t="s">
        <v>29</v>
      </c>
      <c r="AU8" s="11" t="s">
        <v>29</v>
      </c>
      <c r="AV8" s="11" t="s">
        <v>29</v>
      </c>
      <c r="AW8" s="11" t="s">
        <v>29</v>
      </c>
      <c r="AX8" s="11" t="s">
        <v>29</v>
      </c>
      <c r="AY8" s="11" t="s">
        <v>29</v>
      </c>
      <c r="AZ8" s="11" t="s">
        <v>29</v>
      </c>
      <c r="BA8" s="11" t="s">
        <v>29</v>
      </c>
      <c r="BB8" s="11" t="s">
        <v>29</v>
      </c>
      <c r="BC8" s="11" t="s">
        <v>29</v>
      </c>
      <c r="BD8" s="11" t="s">
        <v>29</v>
      </c>
      <c r="BE8" s="11" t="s">
        <v>29</v>
      </c>
      <c r="BF8" s="11" t="s">
        <v>29</v>
      </c>
      <c r="BG8" s="11" t="s">
        <v>29</v>
      </c>
      <c r="BH8" s="11" t="s">
        <v>29</v>
      </c>
      <c r="BI8" s="11" t="s">
        <v>29</v>
      </c>
      <c r="BJ8" s="11" t="s">
        <v>29</v>
      </c>
      <c r="BK8" s="11" t="s">
        <v>29</v>
      </c>
      <c r="BL8" s="11" t="s">
        <v>29</v>
      </c>
      <c r="BM8" s="11" t="s">
        <v>29</v>
      </c>
      <c r="BN8" s="11" t="s">
        <v>29</v>
      </c>
      <c r="BO8" s="11" t="s">
        <v>29</v>
      </c>
      <c r="BP8" s="11" t="s">
        <v>29</v>
      </c>
      <c r="BQ8" s="11" t="s">
        <v>29</v>
      </c>
      <c r="BR8" s="11" t="s">
        <v>29</v>
      </c>
      <c r="BS8" s="11" t="s">
        <v>29</v>
      </c>
      <c r="BT8" s="11" t="s">
        <v>29</v>
      </c>
      <c r="BU8" s="11" t="s">
        <v>29</v>
      </c>
      <c r="BV8" s="11" t="s">
        <v>29</v>
      </c>
      <c r="BW8" s="11" t="s">
        <v>29</v>
      </c>
    </row>
    <row r="9" spans="1:75" ht="12.75">
      <c r="A9" s="5" t="s">
        <v>32</v>
      </c>
      <c r="B9" s="11" t="s">
        <v>29</v>
      </c>
      <c r="C9" s="11" t="s">
        <v>29</v>
      </c>
      <c r="D9" s="11" t="s">
        <v>29</v>
      </c>
      <c r="E9" s="11" t="s">
        <v>29</v>
      </c>
      <c r="F9" s="11" t="s">
        <v>29</v>
      </c>
      <c r="G9" s="11" t="s">
        <v>29</v>
      </c>
      <c r="H9" s="11" t="s">
        <v>29</v>
      </c>
      <c r="I9" s="11" t="s">
        <v>29</v>
      </c>
      <c r="J9" s="11" t="s">
        <v>29</v>
      </c>
      <c r="K9" s="11" t="s">
        <v>29</v>
      </c>
      <c r="L9" s="11" t="s">
        <v>29</v>
      </c>
      <c r="M9" s="11" t="s">
        <v>29</v>
      </c>
      <c r="N9" s="11" t="s">
        <v>29</v>
      </c>
      <c r="O9" s="11" t="s">
        <v>29</v>
      </c>
      <c r="P9" s="11" t="s">
        <v>29</v>
      </c>
      <c r="Q9" s="11" t="s">
        <v>29</v>
      </c>
      <c r="R9" s="11" t="s">
        <v>29</v>
      </c>
      <c r="S9" s="11" t="s">
        <v>29</v>
      </c>
      <c r="T9" s="11" t="s">
        <v>29</v>
      </c>
      <c r="U9" s="11" t="s">
        <v>61</v>
      </c>
      <c r="V9" s="11" t="s">
        <v>29</v>
      </c>
      <c r="W9" s="11" t="s">
        <v>29</v>
      </c>
      <c r="X9" s="11" t="s">
        <v>29</v>
      </c>
      <c r="Y9" s="11" t="s">
        <v>29</v>
      </c>
      <c r="Z9" s="11" t="s">
        <v>29</v>
      </c>
      <c r="AA9" s="11" t="s">
        <v>29</v>
      </c>
      <c r="AB9" s="11" t="s">
        <v>29</v>
      </c>
      <c r="AC9" s="11" t="s">
        <v>29</v>
      </c>
      <c r="AD9" s="11" t="s">
        <v>29</v>
      </c>
      <c r="AE9" s="11" t="s">
        <v>29</v>
      </c>
      <c r="AF9" s="11" t="s">
        <v>29</v>
      </c>
      <c r="AG9" s="11" t="s">
        <v>29</v>
      </c>
      <c r="AH9" s="11" t="s">
        <v>29</v>
      </c>
      <c r="AI9" s="11" t="s">
        <v>29</v>
      </c>
      <c r="AJ9" s="11" t="s">
        <v>29</v>
      </c>
      <c r="AK9" s="11" t="s">
        <v>29</v>
      </c>
      <c r="AL9" s="11" t="s">
        <v>29</v>
      </c>
      <c r="AM9" s="11" t="s">
        <v>29</v>
      </c>
      <c r="AN9" s="11" t="s">
        <v>29</v>
      </c>
      <c r="AO9" s="11" t="s">
        <v>29</v>
      </c>
      <c r="AP9" s="11" t="s">
        <v>29</v>
      </c>
      <c r="AQ9" s="11" t="s">
        <v>29</v>
      </c>
      <c r="AR9" s="11" t="s">
        <v>29</v>
      </c>
      <c r="AS9" s="11" t="s">
        <v>29</v>
      </c>
      <c r="AT9" s="11" t="s">
        <v>29</v>
      </c>
      <c r="AU9" s="11" t="s">
        <v>29</v>
      </c>
      <c r="AV9" s="11" t="s">
        <v>29</v>
      </c>
      <c r="AW9" s="11" t="s">
        <v>29</v>
      </c>
      <c r="AX9" s="11" t="s">
        <v>29</v>
      </c>
      <c r="AY9" s="11" t="s">
        <v>29</v>
      </c>
      <c r="AZ9" s="11" t="s">
        <v>29</v>
      </c>
      <c r="BA9" s="11" t="s">
        <v>29</v>
      </c>
      <c r="BB9" s="11" t="s">
        <v>29</v>
      </c>
      <c r="BC9" s="11" t="s">
        <v>29</v>
      </c>
      <c r="BD9" s="11" t="s">
        <v>29</v>
      </c>
      <c r="BE9" s="11" t="s">
        <v>29</v>
      </c>
      <c r="BF9" s="11" t="s">
        <v>29</v>
      </c>
      <c r="BG9" s="11" t="s">
        <v>29</v>
      </c>
      <c r="BH9" s="11" t="s">
        <v>29</v>
      </c>
      <c r="BI9" s="11" t="s">
        <v>29</v>
      </c>
      <c r="BJ9" s="11" t="s">
        <v>29</v>
      </c>
      <c r="BK9" s="11" t="s">
        <v>29</v>
      </c>
      <c r="BL9" s="11" t="s">
        <v>29</v>
      </c>
      <c r="BM9" s="11" t="s">
        <v>29</v>
      </c>
      <c r="BN9" s="11" t="s">
        <v>29</v>
      </c>
      <c r="BO9" s="11" t="s">
        <v>29</v>
      </c>
      <c r="BP9" s="11" t="s">
        <v>29</v>
      </c>
      <c r="BQ9" s="11" t="s">
        <v>29</v>
      </c>
      <c r="BR9" s="11" t="s">
        <v>29</v>
      </c>
      <c r="BS9" s="11" t="s">
        <v>29</v>
      </c>
      <c r="BT9" s="11" t="s">
        <v>29</v>
      </c>
      <c r="BU9" s="11" t="s">
        <v>29</v>
      </c>
      <c r="BV9" s="11" t="s">
        <v>29</v>
      </c>
      <c r="BW9" s="11" t="s">
        <v>29</v>
      </c>
    </row>
    <row r="10" spans="1:75" ht="12.75">
      <c r="A10" s="5" t="s">
        <v>33</v>
      </c>
      <c r="B10" s="11" t="s">
        <v>29</v>
      </c>
      <c r="C10" s="11" t="s">
        <v>29</v>
      </c>
      <c r="D10" s="11" t="s">
        <v>29</v>
      </c>
      <c r="E10" s="11" t="s">
        <v>29</v>
      </c>
      <c r="F10" s="11" t="s">
        <v>29</v>
      </c>
      <c r="G10" s="11" t="s">
        <v>29</v>
      </c>
      <c r="H10" s="11" t="s">
        <v>29</v>
      </c>
      <c r="I10" s="11" t="s">
        <v>29</v>
      </c>
      <c r="J10" s="11" t="s">
        <v>29</v>
      </c>
      <c r="K10" s="11" t="s">
        <v>29</v>
      </c>
      <c r="L10" s="11" t="s">
        <v>29</v>
      </c>
      <c r="M10" s="11" t="s">
        <v>29</v>
      </c>
      <c r="N10" s="11" t="s">
        <v>29</v>
      </c>
      <c r="O10" s="11" t="s">
        <v>29</v>
      </c>
      <c r="P10" s="11" t="s">
        <v>29</v>
      </c>
      <c r="Q10" s="11" t="s">
        <v>29</v>
      </c>
      <c r="R10" s="11" t="s">
        <v>29</v>
      </c>
      <c r="S10" s="11" t="s">
        <v>61</v>
      </c>
      <c r="T10" s="11" t="s">
        <v>29</v>
      </c>
      <c r="U10" s="11" t="s">
        <v>29</v>
      </c>
      <c r="V10" s="11" t="s">
        <v>29</v>
      </c>
      <c r="W10" s="11" t="s">
        <v>29</v>
      </c>
      <c r="X10" s="11" t="s">
        <v>29</v>
      </c>
      <c r="Y10" s="11" t="s">
        <v>29</v>
      </c>
      <c r="Z10" s="11" t="s">
        <v>29</v>
      </c>
      <c r="AA10" s="11" t="s">
        <v>29</v>
      </c>
      <c r="AB10" s="11" t="s">
        <v>29</v>
      </c>
      <c r="AC10" s="11" t="s">
        <v>29</v>
      </c>
      <c r="AD10" s="11" t="s">
        <v>29</v>
      </c>
      <c r="AE10" s="11" t="s">
        <v>29</v>
      </c>
      <c r="AF10" s="11" t="s">
        <v>29</v>
      </c>
      <c r="AG10" s="11" t="s">
        <v>29</v>
      </c>
      <c r="AH10" s="11" t="s">
        <v>29</v>
      </c>
      <c r="AI10" s="11" t="s">
        <v>29</v>
      </c>
      <c r="AJ10" s="11" t="s">
        <v>29</v>
      </c>
      <c r="AK10" s="11" t="s">
        <v>29</v>
      </c>
      <c r="AL10" s="11" t="s">
        <v>29</v>
      </c>
      <c r="AM10" s="11" t="s">
        <v>29</v>
      </c>
      <c r="AN10" s="11" t="s">
        <v>29</v>
      </c>
      <c r="AO10" s="11" t="s">
        <v>29</v>
      </c>
      <c r="AP10" s="11" t="s">
        <v>29</v>
      </c>
      <c r="AQ10" s="11" t="s">
        <v>29</v>
      </c>
      <c r="AR10" s="11" t="s">
        <v>29</v>
      </c>
      <c r="AS10" s="11" t="s">
        <v>29</v>
      </c>
      <c r="AT10" s="11" t="s">
        <v>29</v>
      </c>
      <c r="AU10" s="11" t="s">
        <v>29</v>
      </c>
      <c r="AV10" s="11" t="s">
        <v>29</v>
      </c>
      <c r="AW10" s="11" t="s">
        <v>29</v>
      </c>
      <c r="AX10" s="11" t="s">
        <v>29</v>
      </c>
      <c r="AY10" s="11" t="s">
        <v>29</v>
      </c>
      <c r="AZ10" s="11" t="s">
        <v>29</v>
      </c>
      <c r="BA10" s="11" t="s">
        <v>61</v>
      </c>
      <c r="BB10" s="11" t="s">
        <v>61</v>
      </c>
      <c r="BC10" s="11" t="s">
        <v>29</v>
      </c>
      <c r="BD10" s="11" t="s">
        <v>29</v>
      </c>
      <c r="BE10" s="11" t="s">
        <v>29</v>
      </c>
      <c r="BF10" s="11" t="s">
        <v>29</v>
      </c>
      <c r="BG10" s="11" t="s">
        <v>29</v>
      </c>
      <c r="BH10" s="11" t="s">
        <v>29</v>
      </c>
      <c r="BI10" s="11" t="s">
        <v>29</v>
      </c>
      <c r="BJ10" s="11" t="s">
        <v>61</v>
      </c>
      <c r="BK10" s="11" t="s">
        <v>29</v>
      </c>
      <c r="BL10" s="11" t="s">
        <v>61</v>
      </c>
      <c r="BM10" s="11" t="s">
        <v>29</v>
      </c>
      <c r="BN10" s="11" t="s">
        <v>29</v>
      </c>
      <c r="BO10" s="11" t="s">
        <v>29</v>
      </c>
      <c r="BP10" s="11" t="s">
        <v>29</v>
      </c>
      <c r="BQ10" s="11" t="s">
        <v>29</v>
      </c>
      <c r="BR10" s="11" t="s">
        <v>29</v>
      </c>
      <c r="BS10" s="11" t="s">
        <v>29</v>
      </c>
      <c r="BT10" s="11" t="s">
        <v>29</v>
      </c>
      <c r="BU10" s="11" t="s">
        <v>29</v>
      </c>
      <c r="BV10" s="11" t="s">
        <v>29</v>
      </c>
      <c r="BW10" s="11" t="s">
        <v>29</v>
      </c>
    </row>
    <row r="11" spans="1:75" ht="12.75">
      <c r="A11" s="5" t="s">
        <v>34</v>
      </c>
      <c r="B11" s="11" t="s">
        <v>29</v>
      </c>
      <c r="C11" s="11" t="s">
        <v>29</v>
      </c>
      <c r="D11" s="11" t="s">
        <v>29</v>
      </c>
      <c r="E11" s="11" t="s">
        <v>29</v>
      </c>
      <c r="F11" s="11" t="s">
        <v>29</v>
      </c>
      <c r="G11" s="11" t="s">
        <v>29</v>
      </c>
      <c r="H11" s="11" t="s">
        <v>29</v>
      </c>
      <c r="I11" s="11" t="s">
        <v>29</v>
      </c>
      <c r="J11" s="11" t="s">
        <v>29</v>
      </c>
      <c r="K11" s="11" t="s">
        <v>29</v>
      </c>
      <c r="L11" s="11" t="s">
        <v>29</v>
      </c>
      <c r="M11" s="11" t="s">
        <v>29</v>
      </c>
      <c r="N11" s="11" t="s">
        <v>29</v>
      </c>
      <c r="O11" s="11" t="s">
        <v>29</v>
      </c>
      <c r="P11" s="11" t="s">
        <v>29</v>
      </c>
      <c r="Q11" s="11" t="s">
        <v>29</v>
      </c>
      <c r="R11" s="11" t="s">
        <v>29</v>
      </c>
      <c r="S11" s="11" t="s">
        <v>29</v>
      </c>
      <c r="T11" s="11" t="s">
        <v>29</v>
      </c>
      <c r="U11" s="11" t="s">
        <v>29</v>
      </c>
      <c r="V11" s="11" t="s">
        <v>29</v>
      </c>
      <c r="W11" s="11" t="s">
        <v>29</v>
      </c>
      <c r="X11" s="11" t="s">
        <v>29</v>
      </c>
      <c r="Y11" s="11" t="s">
        <v>29</v>
      </c>
      <c r="Z11" s="11" t="s">
        <v>29</v>
      </c>
      <c r="AA11" s="11" t="s">
        <v>29</v>
      </c>
      <c r="AB11" s="11" t="s">
        <v>29</v>
      </c>
      <c r="AC11" s="11" t="s">
        <v>29</v>
      </c>
      <c r="AD11" s="11" t="s">
        <v>61</v>
      </c>
      <c r="AE11" s="11" t="s">
        <v>29</v>
      </c>
      <c r="AF11" s="11" t="s">
        <v>29</v>
      </c>
      <c r="AG11" s="11" t="s">
        <v>29</v>
      </c>
      <c r="AH11" s="11" t="s">
        <v>29</v>
      </c>
      <c r="AI11" s="11" t="s">
        <v>29</v>
      </c>
      <c r="AJ11" s="11" t="s">
        <v>29</v>
      </c>
      <c r="AK11" s="11" t="s">
        <v>29</v>
      </c>
      <c r="AL11" s="11" t="s">
        <v>29</v>
      </c>
      <c r="AM11" s="11" t="s">
        <v>29</v>
      </c>
      <c r="AN11" s="11" t="s">
        <v>29</v>
      </c>
      <c r="AO11" s="11" t="s">
        <v>29</v>
      </c>
      <c r="AP11" s="11" t="s">
        <v>29</v>
      </c>
      <c r="AQ11" s="11" t="s">
        <v>29</v>
      </c>
      <c r="AR11" s="11" t="s">
        <v>29</v>
      </c>
      <c r="AS11" s="11" t="s">
        <v>29</v>
      </c>
      <c r="AT11" s="11" t="s">
        <v>29</v>
      </c>
      <c r="AU11" s="11" t="s">
        <v>29</v>
      </c>
      <c r="AV11" s="11" t="s">
        <v>29</v>
      </c>
      <c r="AW11" s="11" t="s">
        <v>29</v>
      </c>
      <c r="AX11" s="11" t="s">
        <v>29</v>
      </c>
      <c r="AY11" s="11" t="s">
        <v>29</v>
      </c>
      <c r="AZ11" s="11" t="s">
        <v>29</v>
      </c>
      <c r="BA11" s="11" t="s">
        <v>29</v>
      </c>
      <c r="BB11" s="11" t="s">
        <v>29</v>
      </c>
      <c r="BC11" s="11" t="s">
        <v>29</v>
      </c>
      <c r="BD11" s="11" t="s">
        <v>29</v>
      </c>
      <c r="BE11" s="11" t="s">
        <v>29</v>
      </c>
      <c r="BF11" s="11" t="s">
        <v>29</v>
      </c>
      <c r="BG11" s="11" t="s">
        <v>29</v>
      </c>
      <c r="BH11" s="11" t="s">
        <v>29</v>
      </c>
      <c r="BI11" s="11" t="s">
        <v>29</v>
      </c>
      <c r="BJ11" s="11" t="s">
        <v>29</v>
      </c>
      <c r="BK11" s="11" t="s">
        <v>29</v>
      </c>
      <c r="BL11" s="11" t="s">
        <v>29</v>
      </c>
      <c r="BM11" s="11" t="s">
        <v>29</v>
      </c>
      <c r="BN11" s="11" t="s">
        <v>29</v>
      </c>
      <c r="BO11" s="11" t="s">
        <v>29</v>
      </c>
      <c r="BP11" s="11" t="s">
        <v>29</v>
      </c>
      <c r="BQ11" s="11" t="s">
        <v>29</v>
      </c>
      <c r="BR11" s="11" t="s">
        <v>29</v>
      </c>
      <c r="BS11" s="11" t="s">
        <v>29</v>
      </c>
      <c r="BT11" s="11" t="s">
        <v>29</v>
      </c>
      <c r="BU11" s="11" t="s">
        <v>29</v>
      </c>
      <c r="BV11" s="11" t="s">
        <v>29</v>
      </c>
      <c r="BW11" s="11" t="s">
        <v>29</v>
      </c>
    </row>
    <row r="12" spans="1:75" ht="12.75">
      <c r="A12" s="5" t="s">
        <v>35</v>
      </c>
      <c r="B12" s="11" t="s">
        <v>61</v>
      </c>
      <c r="C12" s="11" t="s">
        <v>61</v>
      </c>
      <c r="D12" s="11" t="s">
        <v>61</v>
      </c>
      <c r="E12" s="11" t="s">
        <v>61</v>
      </c>
      <c r="F12" s="11" t="s">
        <v>29</v>
      </c>
      <c r="G12" s="11" t="s">
        <v>29</v>
      </c>
      <c r="H12" s="11" t="s">
        <v>29</v>
      </c>
      <c r="I12" s="11" t="s">
        <v>29</v>
      </c>
      <c r="J12" s="11" t="s">
        <v>29</v>
      </c>
      <c r="K12" s="11" t="s">
        <v>29</v>
      </c>
      <c r="L12" s="11" t="s">
        <v>29</v>
      </c>
      <c r="M12" s="11" t="s">
        <v>29</v>
      </c>
      <c r="N12" s="11" t="s">
        <v>29</v>
      </c>
      <c r="O12" s="11" t="s">
        <v>29</v>
      </c>
      <c r="P12" s="11" t="s">
        <v>29</v>
      </c>
      <c r="Q12" s="11" t="s">
        <v>61</v>
      </c>
      <c r="R12" s="11" t="s">
        <v>61</v>
      </c>
      <c r="S12" s="11" t="s">
        <v>61</v>
      </c>
      <c r="T12" s="11" t="s">
        <v>29</v>
      </c>
      <c r="U12" s="11" t="s">
        <v>29</v>
      </c>
      <c r="V12" s="11" t="s">
        <v>61</v>
      </c>
      <c r="W12" s="11" t="s">
        <v>61</v>
      </c>
      <c r="X12" s="11" t="s">
        <v>61</v>
      </c>
      <c r="Y12" s="11" t="s">
        <v>61</v>
      </c>
      <c r="Z12" s="11" t="s">
        <v>29</v>
      </c>
      <c r="AA12" s="11" t="s">
        <v>29</v>
      </c>
      <c r="AB12" s="11" t="s">
        <v>29</v>
      </c>
      <c r="AC12" s="11" t="s">
        <v>29</v>
      </c>
      <c r="AD12" s="11" t="s">
        <v>29</v>
      </c>
      <c r="AE12" s="11" t="s">
        <v>61</v>
      </c>
      <c r="AF12" s="11" t="s">
        <v>61</v>
      </c>
      <c r="AG12" s="11" t="s">
        <v>29</v>
      </c>
      <c r="AH12" s="11" t="s">
        <v>61</v>
      </c>
      <c r="AI12" s="11" t="s">
        <v>61</v>
      </c>
      <c r="AJ12" s="11" t="s">
        <v>61</v>
      </c>
      <c r="AK12" s="11" t="s">
        <v>61</v>
      </c>
      <c r="AL12" s="11" t="s">
        <v>61</v>
      </c>
      <c r="AM12" s="11" t="s">
        <v>61</v>
      </c>
      <c r="AN12" s="11" t="s">
        <v>61</v>
      </c>
      <c r="AO12" s="11" t="s">
        <v>61</v>
      </c>
      <c r="AP12" s="11" t="s">
        <v>61</v>
      </c>
      <c r="AQ12" s="11" t="s">
        <v>61</v>
      </c>
      <c r="AR12" s="11" t="s">
        <v>61</v>
      </c>
      <c r="AS12" s="11" t="s">
        <v>61</v>
      </c>
      <c r="AT12" s="11" t="s">
        <v>61</v>
      </c>
      <c r="AU12" s="11" t="s">
        <v>61</v>
      </c>
      <c r="AV12" s="11" t="s">
        <v>61</v>
      </c>
      <c r="AW12" s="11" t="s">
        <v>61</v>
      </c>
      <c r="AX12" s="11" t="s">
        <v>61</v>
      </c>
      <c r="AY12" s="11" t="s">
        <v>61</v>
      </c>
      <c r="AZ12" s="11" t="s">
        <v>61</v>
      </c>
      <c r="BA12" s="11" t="s">
        <v>61</v>
      </c>
      <c r="BB12" s="11" t="s">
        <v>61</v>
      </c>
      <c r="BC12" s="11" t="s">
        <v>61</v>
      </c>
      <c r="BD12" s="11" t="s">
        <v>61</v>
      </c>
      <c r="BE12" s="11" t="s">
        <v>29</v>
      </c>
      <c r="BF12" s="11" t="s">
        <v>29</v>
      </c>
      <c r="BG12" s="11" t="s">
        <v>29</v>
      </c>
      <c r="BH12" s="11" t="s">
        <v>29</v>
      </c>
      <c r="BI12" s="11" t="s">
        <v>29</v>
      </c>
      <c r="BJ12" s="11" t="s">
        <v>61</v>
      </c>
      <c r="BK12" s="11" t="s">
        <v>29</v>
      </c>
      <c r="BL12" s="11" t="s">
        <v>61</v>
      </c>
      <c r="BM12" s="11" t="s">
        <v>61</v>
      </c>
      <c r="BN12" s="11" t="s">
        <v>61</v>
      </c>
      <c r="BO12" s="11" t="s">
        <v>61</v>
      </c>
      <c r="BP12" s="11" t="s">
        <v>61</v>
      </c>
      <c r="BQ12" s="11" t="s">
        <v>29</v>
      </c>
      <c r="BR12" s="11" t="s">
        <v>61</v>
      </c>
      <c r="BS12" s="11" t="s">
        <v>61</v>
      </c>
      <c r="BT12" s="11" t="s">
        <v>61</v>
      </c>
      <c r="BU12" s="11" t="s">
        <v>61</v>
      </c>
      <c r="BV12" s="11" t="s">
        <v>61</v>
      </c>
      <c r="BW12" s="11" t="s">
        <v>29</v>
      </c>
    </row>
    <row r="13" spans="1:75" ht="12.75">
      <c r="A13" s="5" t="s">
        <v>36</v>
      </c>
      <c r="B13" s="11" t="s">
        <v>29</v>
      </c>
      <c r="C13" s="11" t="s">
        <v>29</v>
      </c>
      <c r="D13" s="11" t="s">
        <v>29</v>
      </c>
      <c r="E13" s="11" t="s">
        <v>29</v>
      </c>
      <c r="F13" s="11" t="s">
        <v>29</v>
      </c>
      <c r="G13" s="11" t="s">
        <v>29</v>
      </c>
      <c r="H13" s="11" t="s">
        <v>29</v>
      </c>
      <c r="I13" s="11" t="s">
        <v>29</v>
      </c>
      <c r="J13" s="11" t="s">
        <v>29</v>
      </c>
      <c r="K13" s="11" t="s">
        <v>29</v>
      </c>
      <c r="L13" s="11" t="s">
        <v>29</v>
      </c>
      <c r="M13" s="11" t="s">
        <v>29</v>
      </c>
      <c r="N13" s="11" t="s">
        <v>29</v>
      </c>
      <c r="O13" s="11" t="s">
        <v>29</v>
      </c>
      <c r="P13" s="11" t="s">
        <v>29</v>
      </c>
      <c r="Q13" s="11" t="s">
        <v>29</v>
      </c>
      <c r="R13" s="11" t="s">
        <v>29</v>
      </c>
      <c r="S13" s="11" t="s">
        <v>61</v>
      </c>
      <c r="T13" s="11" t="s">
        <v>29</v>
      </c>
      <c r="U13" s="11" t="s">
        <v>29</v>
      </c>
      <c r="V13" s="11" t="s">
        <v>29</v>
      </c>
      <c r="W13" s="11" t="s">
        <v>29</v>
      </c>
      <c r="X13" s="11" t="s">
        <v>29</v>
      </c>
      <c r="Y13" s="11" t="s">
        <v>29</v>
      </c>
      <c r="Z13" s="11" t="s">
        <v>29</v>
      </c>
      <c r="AA13" s="11" t="s">
        <v>29</v>
      </c>
      <c r="AB13" s="11" t="s">
        <v>29</v>
      </c>
      <c r="AC13" s="11" t="s">
        <v>29</v>
      </c>
      <c r="AD13" s="11" t="s">
        <v>29</v>
      </c>
      <c r="AE13" s="11" t="s">
        <v>29</v>
      </c>
      <c r="AF13" s="11" t="s">
        <v>29</v>
      </c>
      <c r="AG13" s="11" t="s">
        <v>29</v>
      </c>
      <c r="AH13" s="11" t="s">
        <v>61</v>
      </c>
      <c r="AI13" s="11" t="s">
        <v>61</v>
      </c>
      <c r="AJ13" s="11" t="s">
        <v>29</v>
      </c>
      <c r="AK13" s="11" t="s">
        <v>29</v>
      </c>
      <c r="AL13" s="11" t="s">
        <v>29</v>
      </c>
      <c r="AM13" s="11" t="s">
        <v>29</v>
      </c>
      <c r="AN13" s="11" t="s">
        <v>29</v>
      </c>
      <c r="AO13" s="11" t="s">
        <v>29</v>
      </c>
      <c r="AP13" s="11" t="s">
        <v>29</v>
      </c>
      <c r="AQ13" s="11" t="s">
        <v>29</v>
      </c>
      <c r="AR13" s="11" t="s">
        <v>29</v>
      </c>
      <c r="AS13" s="11" t="s">
        <v>29</v>
      </c>
      <c r="AT13" s="11" t="s">
        <v>29</v>
      </c>
      <c r="AU13" s="11" t="s">
        <v>29</v>
      </c>
      <c r="AV13" s="11" t="s">
        <v>29</v>
      </c>
      <c r="AW13" s="11" t="s">
        <v>29</v>
      </c>
      <c r="AX13" s="11" t="s">
        <v>29</v>
      </c>
      <c r="AY13" s="11" t="s">
        <v>29</v>
      </c>
      <c r="AZ13" s="11" t="s">
        <v>29</v>
      </c>
      <c r="BA13" s="11" t="s">
        <v>61</v>
      </c>
      <c r="BB13" s="11" t="s">
        <v>61</v>
      </c>
      <c r="BC13" s="11" t="s">
        <v>29</v>
      </c>
      <c r="BD13" s="11" t="s">
        <v>61</v>
      </c>
      <c r="BE13" s="11" t="s">
        <v>29</v>
      </c>
      <c r="BF13" s="11" t="s">
        <v>29</v>
      </c>
      <c r="BG13" s="11" t="s">
        <v>29</v>
      </c>
      <c r="BH13" s="11" t="s">
        <v>29</v>
      </c>
      <c r="BI13" s="11" t="s">
        <v>29</v>
      </c>
      <c r="BJ13" s="11" t="s">
        <v>29</v>
      </c>
      <c r="BK13" s="11" t="s">
        <v>29</v>
      </c>
      <c r="BL13" s="11" t="s">
        <v>29</v>
      </c>
      <c r="BM13" s="11" t="s">
        <v>29</v>
      </c>
      <c r="BN13" s="11" t="s">
        <v>29</v>
      </c>
      <c r="BO13" s="11" t="s">
        <v>29</v>
      </c>
      <c r="BP13" s="11" t="s">
        <v>29</v>
      </c>
      <c r="BQ13" s="11" t="s">
        <v>29</v>
      </c>
      <c r="BR13" s="11" t="s">
        <v>29</v>
      </c>
      <c r="BS13" s="11" t="s">
        <v>29</v>
      </c>
      <c r="BT13" s="11" t="s">
        <v>29</v>
      </c>
      <c r="BU13" s="11" t="s">
        <v>29</v>
      </c>
      <c r="BV13" s="11" t="s">
        <v>29</v>
      </c>
      <c r="BW13" s="11" t="s">
        <v>29</v>
      </c>
    </row>
    <row r="14" spans="1:75" ht="12.75">
      <c r="A14" s="5" t="s">
        <v>66</v>
      </c>
      <c r="B14" s="11" t="s">
        <v>29</v>
      </c>
      <c r="C14" s="11" t="s">
        <v>29</v>
      </c>
      <c r="D14" s="11" t="s">
        <v>29</v>
      </c>
      <c r="E14" s="11" t="s">
        <v>29</v>
      </c>
      <c r="F14" s="11" t="s">
        <v>29</v>
      </c>
      <c r="G14" s="11" t="s">
        <v>29</v>
      </c>
      <c r="H14" s="11" t="s">
        <v>29</v>
      </c>
      <c r="I14" s="11" t="s">
        <v>29</v>
      </c>
      <c r="J14" s="11" t="s">
        <v>29</v>
      </c>
      <c r="K14" s="11" t="s">
        <v>29</v>
      </c>
      <c r="L14" s="11" t="s">
        <v>29</v>
      </c>
      <c r="M14" s="11" t="s">
        <v>29</v>
      </c>
      <c r="N14" s="11" t="s">
        <v>29</v>
      </c>
      <c r="O14" s="11" t="s">
        <v>29</v>
      </c>
      <c r="P14" s="11" t="s">
        <v>29</v>
      </c>
      <c r="Q14" s="11" t="s">
        <v>29</v>
      </c>
      <c r="R14" s="11" t="s">
        <v>29</v>
      </c>
      <c r="S14" s="11" t="s">
        <v>61</v>
      </c>
      <c r="T14" s="11" t="s">
        <v>29</v>
      </c>
      <c r="U14" s="11" t="s">
        <v>29</v>
      </c>
      <c r="V14" s="11" t="s">
        <v>29</v>
      </c>
      <c r="W14" s="11" t="s">
        <v>29</v>
      </c>
      <c r="X14" s="11" t="s">
        <v>29</v>
      </c>
      <c r="Y14" s="11" t="s">
        <v>29</v>
      </c>
      <c r="Z14" s="11" t="s">
        <v>29</v>
      </c>
      <c r="AA14" s="11" t="s">
        <v>29</v>
      </c>
      <c r="AB14" s="11" t="s">
        <v>29</v>
      </c>
      <c r="AC14" s="11" t="s">
        <v>29</v>
      </c>
      <c r="AD14" s="11" t="s">
        <v>29</v>
      </c>
      <c r="AE14" s="11" t="s">
        <v>29</v>
      </c>
      <c r="AF14" s="11" t="s">
        <v>29</v>
      </c>
      <c r="AG14" s="11" t="s">
        <v>29</v>
      </c>
      <c r="AH14" s="11" t="s">
        <v>29</v>
      </c>
      <c r="AI14" s="11" t="s">
        <v>29</v>
      </c>
      <c r="AJ14" s="11" t="s">
        <v>29</v>
      </c>
      <c r="AK14" s="11" t="s">
        <v>29</v>
      </c>
      <c r="AL14" s="11" t="s">
        <v>29</v>
      </c>
      <c r="AM14" s="11" t="s">
        <v>29</v>
      </c>
      <c r="AN14" s="11" t="s">
        <v>29</v>
      </c>
      <c r="AO14" s="11" t="s">
        <v>29</v>
      </c>
      <c r="AP14" s="11" t="s">
        <v>29</v>
      </c>
      <c r="AQ14" s="11" t="s">
        <v>29</v>
      </c>
      <c r="AR14" s="11" t="s">
        <v>29</v>
      </c>
      <c r="AS14" s="11" t="s">
        <v>29</v>
      </c>
      <c r="AT14" s="11" t="s">
        <v>29</v>
      </c>
      <c r="AU14" s="11" t="s">
        <v>29</v>
      </c>
      <c r="AV14" s="11" t="s">
        <v>29</v>
      </c>
      <c r="AW14" s="11" t="s">
        <v>29</v>
      </c>
      <c r="AX14" s="11" t="s">
        <v>29</v>
      </c>
      <c r="AY14" s="11" t="s">
        <v>29</v>
      </c>
      <c r="AZ14" s="11" t="s">
        <v>29</v>
      </c>
      <c r="BA14" s="11" t="s">
        <v>29</v>
      </c>
      <c r="BB14" s="11" t="s">
        <v>29</v>
      </c>
      <c r="BC14" s="11" t="s">
        <v>29</v>
      </c>
      <c r="BD14" s="11" t="s">
        <v>61</v>
      </c>
      <c r="BE14" s="11" t="s">
        <v>29</v>
      </c>
      <c r="BF14" s="11" t="s">
        <v>29</v>
      </c>
      <c r="BG14" s="11" t="s">
        <v>29</v>
      </c>
      <c r="BH14" s="11" t="s">
        <v>29</v>
      </c>
      <c r="BI14" s="11" t="s">
        <v>29</v>
      </c>
      <c r="BJ14" s="11" t="s">
        <v>29</v>
      </c>
      <c r="BK14" s="11" t="s">
        <v>29</v>
      </c>
      <c r="BL14" s="11" t="s">
        <v>29</v>
      </c>
      <c r="BM14" s="11" t="s">
        <v>29</v>
      </c>
      <c r="BN14" s="11" t="s">
        <v>29</v>
      </c>
      <c r="BO14" s="11" t="s">
        <v>29</v>
      </c>
      <c r="BP14" s="11" t="s">
        <v>29</v>
      </c>
      <c r="BQ14" s="11" t="s">
        <v>29</v>
      </c>
      <c r="BR14" s="11" t="s">
        <v>29</v>
      </c>
      <c r="BS14" s="11" t="s">
        <v>29</v>
      </c>
      <c r="BT14" s="11" t="s">
        <v>29</v>
      </c>
      <c r="BU14" s="11" t="s">
        <v>29</v>
      </c>
      <c r="BV14" s="11" t="s">
        <v>29</v>
      </c>
      <c r="BW14" s="11" t="s">
        <v>29</v>
      </c>
    </row>
    <row r="15" spans="1:75" ht="12.75">
      <c r="A15" s="5" t="s">
        <v>37</v>
      </c>
      <c r="B15" s="11" t="s">
        <v>29</v>
      </c>
      <c r="C15" s="11" t="s">
        <v>29</v>
      </c>
      <c r="D15" s="11" t="s">
        <v>29</v>
      </c>
      <c r="E15" s="11" t="s">
        <v>29</v>
      </c>
      <c r="F15" s="11" t="s">
        <v>29</v>
      </c>
      <c r="G15" s="11" t="s">
        <v>29</v>
      </c>
      <c r="H15" s="11" t="s">
        <v>29</v>
      </c>
      <c r="I15" s="11" t="s">
        <v>29</v>
      </c>
      <c r="J15" s="11" t="s">
        <v>29</v>
      </c>
      <c r="K15" s="11" t="s">
        <v>29</v>
      </c>
      <c r="L15" s="11" t="s">
        <v>29</v>
      </c>
      <c r="M15" s="11" t="s">
        <v>29</v>
      </c>
      <c r="N15" s="11" t="s">
        <v>29</v>
      </c>
      <c r="O15" s="11" t="s">
        <v>29</v>
      </c>
      <c r="P15" s="11" t="s">
        <v>29</v>
      </c>
      <c r="Q15" s="11" t="s">
        <v>61</v>
      </c>
      <c r="R15" s="11" t="s">
        <v>61</v>
      </c>
      <c r="S15" s="11" t="s">
        <v>61</v>
      </c>
      <c r="T15" s="11" t="s">
        <v>29</v>
      </c>
      <c r="U15" s="11" t="s">
        <v>29</v>
      </c>
      <c r="V15" s="11" t="s">
        <v>29</v>
      </c>
      <c r="W15" s="11" t="s">
        <v>29</v>
      </c>
      <c r="X15" s="11" t="s">
        <v>29</v>
      </c>
      <c r="Y15" s="11" t="s">
        <v>29</v>
      </c>
      <c r="Z15" s="11" t="s">
        <v>29</v>
      </c>
      <c r="AA15" s="11" t="s">
        <v>29</v>
      </c>
      <c r="AB15" s="11" t="s">
        <v>29</v>
      </c>
      <c r="AC15" s="11" t="s">
        <v>29</v>
      </c>
      <c r="AD15" s="11" t="s">
        <v>29</v>
      </c>
      <c r="AE15" s="11" t="s">
        <v>61</v>
      </c>
      <c r="AF15" s="11" t="s">
        <v>29</v>
      </c>
      <c r="AG15" s="11" t="s">
        <v>29</v>
      </c>
      <c r="AH15" s="11" t="s">
        <v>61</v>
      </c>
      <c r="AI15" s="11" t="s">
        <v>61</v>
      </c>
      <c r="AJ15" s="11" t="s">
        <v>29</v>
      </c>
      <c r="AK15" s="11" t="s">
        <v>29</v>
      </c>
      <c r="AL15" s="11" t="s">
        <v>29</v>
      </c>
      <c r="AM15" s="11" t="s">
        <v>29</v>
      </c>
      <c r="AN15" s="11" t="s">
        <v>29</v>
      </c>
      <c r="AO15" s="11" t="s">
        <v>29</v>
      </c>
      <c r="AP15" s="11" t="s">
        <v>29</v>
      </c>
      <c r="AQ15" s="11" t="s">
        <v>29</v>
      </c>
      <c r="AR15" s="11" t="s">
        <v>61</v>
      </c>
      <c r="AS15" s="11" t="s">
        <v>61</v>
      </c>
      <c r="AT15" s="11" t="s">
        <v>61</v>
      </c>
      <c r="AU15" s="11" t="s">
        <v>29</v>
      </c>
      <c r="AV15" s="11" t="s">
        <v>29</v>
      </c>
      <c r="AW15" s="11" t="s">
        <v>29</v>
      </c>
      <c r="AX15" s="11" t="s">
        <v>29</v>
      </c>
      <c r="AY15" s="11" t="s">
        <v>29</v>
      </c>
      <c r="AZ15" s="11" t="s">
        <v>29</v>
      </c>
      <c r="BA15" s="11" t="s">
        <v>61</v>
      </c>
      <c r="BB15" s="11" t="s">
        <v>61</v>
      </c>
      <c r="BC15" s="11" t="s">
        <v>29</v>
      </c>
      <c r="BD15" s="11" t="s">
        <v>61</v>
      </c>
      <c r="BE15" s="11" t="s">
        <v>29</v>
      </c>
      <c r="BF15" s="11" t="s">
        <v>29</v>
      </c>
      <c r="BG15" s="11" t="s">
        <v>29</v>
      </c>
      <c r="BH15" s="11" t="s">
        <v>29</v>
      </c>
      <c r="BI15" s="11" t="s">
        <v>61</v>
      </c>
      <c r="BJ15" s="11" t="s">
        <v>61</v>
      </c>
      <c r="BK15" s="11" t="s">
        <v>61</v>
      </c>
      <c r="BL15" s="11" t="s">
        <v>61</v>
      </c>
      <c r="BM15" s="11" t="s">
        <v>29</v>
      </c>
      <c r="BN15" s="11" t="s">
        <v>61</v>
      </c>
      <c r="BO15" s="11" t="s">
        <v>29</v>
      </c>
      <c r="BP15" s="11" t="s">
        <v>29</v>
      </c>
      <c r="BQ15" s="11" t="s">
        <v>61</v>
      </c>
      <c r="BR15" s="11" t="s">
        <v>29</v>
      </c>
      <c r="BS15" s="11" t="s">
        <v>29</v>
      </c>
      <c r="BT15" s="11" t="s">
        <v>29</v>
      </c>
      <c r="BU15" s="11" t="s">
        <v>61</v>
      </c>
      <c r="BV15" s="11" t="s">
        <v>29</v>
      </c>
      <c r="BW15" s="11" t="s">
        <v>29</v>
      </c>
    </row>
    <row r="16" spans="1:75" ht="12.75">
      <c r="A16" s="5" t="s">
        <v>38</v>
      </c>
      <c r="B16" s="11" t="s">
        <v>29</v>
      </c>
      <c r="C16" s="11" t="s">
        <v>29</v>
      </c>
      <c r="D16" s="11" t="s">
        <v>29</v>
      </c>
      <c r="E16" s="11" t="s">
        <v>29</v>
      </c>
      <c r="F16" s="11" t="s">
        <v>29</v>
      </c>
      <c r="G16" s="11" t="s">
        <v>29</v>
      </c>
      <c r="H16" s="11" t="s">
        <v>29</v>
      </c>
      <c r="I16" s="11" t="s">
        <v>29</v>
      </c>
      <c r="J16" s="11" t="s">
        <v>29</v>
      </c>
      <c r="K16" s="11" t="s">
        <v>29</v>
      </c>
      <c r="L16" s="11" t="s">
        <v>29</v>
      </c>
      <c r="M16" s="11" t="s">
        <v>29</v>
      </c>
      <c r="N16" s="11" t="s">
        <v>29</v>
      </c>
      <c r="O16" s="11" t="s">
        <v>29</v>
      </c>
      <c r="P16" s="11" t="s">
        <v>29</v>
      </c>
      <c r="Q16" s="11" t="s">
        <v>29</v>
      </c>
      <c r="R16" s="11" t="s">
        <v>29</v>
      </c>
      <c r="S16" s="11" t="s">
        <v>29</v>
      </c>
      <c r="T16" s="11" t="s">
        <v>29</v>
      </c>
      <c r="U16" s="11" t="s">
        <v>29</v>
      </c>
      <c r="V16" s="11" t="s">
        <v>29</v>
      </c>
      <c r="W16" s="11" t="s">
        <v>29</v>
      </c>
      <c r="X16" s="11" t="s">
        <v>29</v>
      </c>
      <c r="Y16" s="11" t="s">
        <v>29</v>
      </c>
      <c r="Z16" s="11" t="s">
        <v>29</v>
      </c>
      <c r="AA16" s="11" t="s">
        <v>29</v>
      </c>
      <c r="AB16" s="11" t="s">
        <v>29</v>
      </c>
      <c r="AC16" s="11" t="s">
        <v>29</v>
      </c>
      <c r="AD16" s="11" t="s">
        <v>29</v>
      </c>
      <c r="AE16" s="11" t="s">
        <v>29</v>
      </c>
      <c r="AF16" s="11" t="s">
        <v>29</v>
      </c>
      <c r="AG16" s="11" t="s">
        <v>29</v>
      </c>
      <c r="AH16" s="11" t="s">
        <v>61</v>
      </c>
      <c r="AI16" s="11" t="s">
        <v>61</v>
      </c>
      <c r="AJ16" s="11" t="s">
        <v>29</v>
      </c>
      <c r="AK16" s="11" t="s">
        <v>29</v>
      </c>
      <c r="AL16" s="11" t="s">
        <v>29</v>
      </c>
      <c r="AM16" s="11" t="s">
        <v>29</v>
      </c>
      <c r="AN16" s="11" t="s">
        <v>29</v>
      </c>
      <c r="AO16" s="11" t="s">
        <v>29</v>
      </c>
      <c r="AP16" s="11" t="s">
        <v>29</v>
      </c>
      <c r="AQ16" s="11" t="s">
        <v>29</v>
      </c>
      <c r="AR16" s="11" t="s">
        <v>29</v>
      </c>
      <c r="AS16" s="11" t="s">
        <v>29</v>
      </c>
      <c r="AT16" s="11" t="s">
        <v>29</v>
      </c>
      <c r="AU16" s="11" t="s">
        <v>29</v>
      </c>
      <c r="AV16" s="11" t="s">
        <v>29</v>
      </c>
      <c r="AW16" s="11" t="s">
        <v>29</v>
      </c>
      <c r="AX16" s="11" t="s">
        <v>29</v>
      </c>
      <c r="AY16" s="11" t="s">
        <v>29</v>
      </c>
      <c r="AZ16" s="11" t="s">
        <v>29</v>
      </c>
      <c r="BA16" s="11" t="s">
        <v>29</v>
      </c>
      <c r="BB16" s="11" t="s">
        <v>29</v>
      </c>
      <c r="BC16" s="11" t="s">
        <v>29</v>
      </c>
      <c r="BD16" s="11" t="s">
        <v>61</v>
      </c>
      <c r="BE16" s="11" t="s">
        <v>29</v>
      </c>
      <c r="BF16" s="11" t="s">
        <v>29</v>
      </c>
      <c r="BG16" s="11" t="s">
        <v>29</v>
      </c>
      <c r="BH16" s="11" t="s">
        <v>29</v>
      </c>
      <c r="BI16" s="11" t="s">
        <v>29</v>
      </c>
      <c r="BJ16" s="11" t="s">
        <v>29</v>
      </c>
      <c r="BK16" s="11" t="s">
        <v>29</v>
      </c>
      <c r="BL16" s="11" t="s">
        <v>29</v>
      </c>
      <c r="BM16" s="11" t="s">
        <v>29</v>
      </c>
      <c r="BN16" s="11" t="s">
        <v>29</v>
      </c>
      <c r="BO16" s="11" t="s">
        <v>29</v>
      </c>
      <c r="BP16" s="11" t="s">
        <v>29</v>
      </c>
      <c r="BQ16" s="11" t="s">
        <v>29</v>
      </c>
      <c r="BR16" s="11" t="s">
        <v>29</v>
      </c>
      <c r="BS16" s="11" t="s">
        <v>29</v>
      </c>
      <c r="BT16" s="11" t="s">
        <v>29</v>
      </c>
      <c r="BU16" s="11" t="s">
        <v>29</v>
      </c>
      <c r="BV16" s="11" t="s">
        <v>29</v>
      </c>
      <c r="BW16" s="11" t="s">
        <v>29</v>
      </c>
    </row>
    <row r="17" spans="1:75" ht="12.75">
      <c r="A17" s="5" t="s">
        <v>39</v>
      </c>
      <c r="B17" s="11" t="s">
        <v>29</v>
      </c>
      <c r="C17" s="11" t="s">
        <v>61</v>
      </c>
      <c r="D17" s="11" t="s">
        <v>29</v>
      </c>
      <c r="E17" s="11" t="s">
        <v>29</v>
      </c>
      <c r="F17" s="11" t="s">
        <v>29</v>
      </c>
      <c r="G17" s="11" t="s">
        <v>29</v>
      </c>
      <c r="H17" s="11" t="s">
        <v>29</v>
      </c>
      <c r="I17" s="11" t="s">
        <v>29</v>
      </c>
      <c r="J17" s="11" t="s">
        <v>29</v>
      </c>
      <c r="K17" s="11" t="s">
        <v>29</v>
      </c>
      <c r="L17" s="11" t="s">
        <v>29</v>
      </c>
      <c r="M17" s="11" t="s">
        <v>29</v>
      </c>
      <c r="N17" s="11" t="s">
        <v>29</v>
      </c>
      <c r="O17" s="11" t="s">
        <v>29</v>
      </c>
      <c r="P17" s="11" t="s">
        <v>29</v>
      </c>
      <c r="Q17" s="11" t="s">
        <v>61</v>
      </c>
      <c r="R17" s="11" t="s">
        <v>61</v>
      </c>
      <c r="S17" s="11" t="s">
        <v>61</v>
      </c>
      <c r="T17" s="11" t="s">
        <v>61</v>
      </c>
      <c r="U17" s="11" t="s">
        <v>29</v>
      </c>
      <c r="V17" s="11" t="s">
        <v>29</v>
      </c>
      <c r="W17" s="11" t="s">
        <v>29</v>
      </c>
      <c r="X17" s="11" t="s">
        <v>29</v>
      </c>
      <c r="Y17" s="11" t="s">
        <v>29</v>
      </c>
      <c r="Z17" s="11" t="s">
        <v>29</v>
      </c>
      <c r="AA17" s="11" t="s">
        <v>29</v>
      </c>
      <c r="AB17" s="11" t="s">
        <v>29</v>
      </c>
      <c r="AC17" s="11" t="s">
        <v>29</v>
      </c>
      <c r="AD17" s="11" t="s">
        <v>29</v>
      </c>
      <c r="AE17" s="11" t="s">
        <v>29</v>
      </c>
      <c r="AF17" s="11" t="s">
        <v>29</v>
      </c>
      <c r="AG17" s="11" t="s">
        <v>29</v>
      </c>
      <c r="AH17" s="11" t="s">
        <v>61</v>
      </c>
      <c r="AI17" s="11" t="s">
        <v>61</v>
      </c>
      <c r="AJ17" s="11" t="s">
        <v>29</v>
      </c>
      <c r="AK17" s="11" t="s">
        <v>29</v>
      </c>
      <c r="AL17" s="11" t="s">
        <v>29</v>
      </c>
      <c r="AM17" s="11" t="s">
        <v>29</v>
      </c>
      <c r="AN17" s="11" t="s">
        <v>29</v>
      </c>
      <c r="AO17" s="11" t="s">
        <v>29</v>
      </c>
      <c r="AP17" s="11" t="s">
        <v>29</v>
      </c>
      <c r="AQ17" s="11" t="s">
        <v>29</v>
      </c>
      <c r="AR17" s="11" t="s">
        <v>61</v>
      </c>
      <c r="AS17" s="11" t="s">
        <v>61</v>
      </c>
      <c r="AT17" s="11" t="s">
        <v>61</v>
      </c>
      <c r="AU17" s="11" t="s">
        <v>29</v>
      </c>
      <c r="AV17" s="11" t="s">
        <v>29</v>
      </c>
      <c r="AW17" s="11" t="s">
        <v>29</v>
      </c>
      <c r="AX17" s="11" t="s">
        <v>29</v>
      </c>
      <c r="AY17" s="11" t="s">
        <v>29</v>
      </c>
      <c r="AZ17" s="11" t="s">
        <v>29</v>
      </c>
      <c r="BA17" s="11" t="s">
        <v>61</v>
      </c>
      <c r="BB17" s="11" t="s">
        <v>61</v>
      </c>
      <c r="BC17" s="11" t="s">
        <v>29</v>
      </c>
      <c r="BD17" s="11" t="s">
        <v>29</v>
      </c>
      <c r="BE17" s="11" t="s">
        <v>29</v>
      </c>
      <c r="BF17" s="11" t="s">
        <v>29</v>
      </c>
      <c r="BG17" s="11" t="s">
        <v>29</v>
      </c>
      <c r="BH17" s="11" t="s">
        <v>29</v>
      </c>
      <c r="BI17" s="11" t="s">
        <v>61</v>
      </c>
      <c r="BJ17" s="11" t="s">
        <v>61</v>
      </c>
      <c r="BK17" s="11" t="s">
        <v>61</v>
      </c>
      <c r="BL17" s="11" t="s">
        <v>61</v>
      </c>
      <c r="BM17" s="11" t="s">
        <v>29</v>
      </c>
      <c r="BN17" s="11" t="s">
        <v>29</v>
      </c>
      <c r="BO17" s="11" t="s">
        <v>29</v>
      </c>
      <c r="BP17" s="11" t="s">
        <v>29</v>
      </c>
      <c r="BQ17" s="11" t="s">
        <v>29</v>
      </c>
      <c r="BR17" s="11" t="s">
        <v>29</v>
      </c>
      <c r="BS17" s="11" t="s">
        <v>29</v>
      </c>
      <c r="BT17" s="11" t="s">
        <v>29</v>
      </c>
      <c r="BU17" s="11" t="s">
        <v>29</v>
      </c>
      <c r="BV17" s="11" t="s">
        <v>29</v>
      </c>
      <c r="BW17" s="11" t="s">
        <v>29</v>
      </c>
    </row>
    <row r="18" spans="1:75" ht="12.75">
      <c r="A18" s="5" t="s">
        <v>40</v>
      </c>
      <c r="B18" s="11" t="s">
        <v>29</v>
      </c>
      <c r="C18" s="11" t="s">
        <v>29</v>
      </c>
      <c r="D18" s="11" t="s">
        <v>29</v>
      </c>
      <c r="E18" s="11" t="s">
        <v>29</v>
      </c>
      <c r="F18" s="11" t="s">
        <v>29</v>
      </c>
      <c r="G18" s="11" t="s">
        <v>29</v>
      </c>
      <c r="H18" s="11" t="s">
        <v>29</v>
      </c>
      <c r="I18" s="11" t="s">
        <v>29</v>
      </c>
      <c r="J18" s="11" t="s">
        <v>29</v>
      </c>
      <c r="K18" s="11" t="s">
        <v>29</v>
      </c>
      <c r="L18" s="11" t="s">
        <v>29</v>
      </c>
      <c r="M18" s="11" t="s">
        <v>29</v>
      </c>
      <c r="N18" s="11" t="s">
        <v>29</v>
      </c>
      <c r="O18" s="11" t="s">
        <v>29</v>
      </c>
      <c r="P18" s="11" t="s">
        <v>29</v>
      </c>
      <c r="Q18" s="11" t="s">
        <v>29</v>
      </c>
      <c r="R18" s="11" t="s">
        <v>29</v>
      </c>
      <c r="S18" s="11" t="s">
        <v>29</v>
      </c>
      <c r="T18" s="11" t="s">
        <v>61</v>
      </c>
      <c r="U18" s="11" t="s">
        <v>29</v>
      </c>
      <c r="V18" s="11" t="s">
        <v>29</v>
      </c>
      <c r="W18" s="11" t="s">
        <v>29</v>
      </c>
      <c r="X18" s="11" t="s">
        <v>29</v>
      </c>
      <c r="Y18" s="11" t="s">
        <v>29</v>
      </c>
      <c r="Z18" s="11" t="s">
        <v>29</v>
      </c>
      <c r="AA18" s="11" t="s">
        <v>29</v>
      </c>
      <c r="AB18" s="11" t="s">
        <v>29</v>
      </c>
      <c r="AC18" s="11" t="s">
        <v>29</v>
      </c>
      <c r="AD18" s="11" t="s">
        <v>29</v>
      </c>
      <c r="AE18" s="11" t="s">
        <v>61</v>
      </c>
      <c r="AF18" s="11" t="s">
        <v>29</v>
      </c>
      <c r="AG18" s="11" t="s">
        <v>29</v>
      </c>
      <c r="AH18" s="11" t="s">
        <v>29</v>
      </c>
      <c r="AI18" s="11" t="s">
        <v>29</v>
      </c>
      <c r="AJ18" s="11" t="s">
        <v>29</v>
      </c>
      <c r="AK18" s="11" t="s">
        <v>29</v>
      </c>
      <c r="AL18" s="11" t="s">
        <v>29</v>
      </c>
      <c r="AM18" s="11" t="s">
        <v>29</v>
      </c>
      <c r="AN18" s="11" t="s">
        <v>29</v>
      </c>
      <c r="AO18" s="11" t="s">
        <v>29</v>
      </c>
      <c r="AP18" s="11" t="s">
        <v>29</v>
      </c>
      <c r="AQ18" s="11" t="s">
        <v>29</v>
      </c>
      <c r="AR18" s="11" t="s">
        <v>29</v>
      </c>
      <c r="AS18" s="11" t="s">
        <v>29</v>
      </c>
      <c r="AT18" s="11" t="s">
        <v>29</v>
      </c>
      <c r="AU18" s="11" t="s">
        <v>29</v>
      </c>
      <c r="AV18" s="11" t="s">
        <v>29</v>
      </c>
      <c r="AW18" s="11" t="s">
        <v>29</v>
      </c>
      <c r="AX18" s="11" t="s">
        <v>29</v>
      </c>
      <c r="AY18" s="11" t="s">
        <v>29</v>
      </c>
      <c r="AZ18" s="11" t="s">
        <v>29</v>
      </c>
      <c r="BA18" s="11" t="s">
        <v>29</v>
      </c>
      <c r="BB18" s="11" t="s">
        <v>29</v>
      </c>
      <c r="BC18" s="11" t="s">
        <v>29</v>
      </c>
      <c r="BD18" s="11" t="s">
        <v>61</v>
      </c>
      <c r="BE18" s="11" t="s">
        <v>29</v>
      </c>
      <c r="BF18" s="11" t="s">
        <v>29</v>
      </c>
      <c r="BG18" s="11" t="s">
        <v>29</v>
      </c>
      <c r="BH18" s="11" t="s">
        <v>29</v>
      </c>
      <c r="BI18" s="11" t="s">
        <v>29</v>
      </c>
      <c r="BJ18" s="11" t="s">
        <v>29</v>
      </c>
      <c r="BK18" s="11" t="s">
        <v>29</v>
      </c>
      <c r="BL18" s="11" t="s">
        <v>29</v>
      </c>
      <c r="BM18" s="11" t="s">
        <v>29</v>
      </c>
      <c r="BN18" s="11" t="s">
        <v>29</v>
      </c>
      <c r="BO18" s="11" t="s">
        <v>29</v>
      </c>
      <c r="BP18" s="11" t="s">
        <v>29</v>
      </c>
      <c r="BQ18" s="11" t="s">
        <v>29</v>
      </c>
      <c r="BR18" s="11" t="s">
        <v>29</v>
      </c>
      <c r="BS18" s="11" t="s">
        <v>29</v>
      </c>
      <c r="BT18" s="11" t="s">
        <v>29</v>
      </c>
      <c r="BU18" s="11" t="s">
        <v>29</v>
      </c>
      <c r="BV18" s="11" t="s">
        <v>29</v>
      </c>
      <c r="BW18" s="11" t="s">
        <v>29</v>
      </c>
    </row>
    <row r="19" spans="1:75" ht="12.75">
      <c r="A19" s="5" t="s">
        <v>41</v>
      </c>
      <c r="B19" s="11" t="s">
        <v>29</v>
      </c>
      <c r="C19" s="11" t="s">
        <v>29</v>
      </c>
      <c r="D19" s="11" t="s">
        <v>29</v>
      </c>
      <c r="E19" s="11" t="s">
        <v>29</v>
      </c>
      <c r="F19" s="11" t="s">
        <v>29</v>
      </c>
      <c r="G19" s="11" t="s">
        <v>29</v>
      </c>
      <c r="H19" s="11" t="s">
        <v>29</v>
      </c>
      <c r="I19" s="11" t="s">
        <v>29</v>
      </c>
      <c r="J19" s="11" t="s">
        <v>29</v>
      </c>
      <c r="K19" s="11" t="s">
        <v>29</v>
      </c>
      <c r="L19" s="11" t="s">
        <v>29</v>
      </c>
      <c r="M19" s="11" t="s">
        <v>29</v>
      </c>
      <c r="N19" s="11" t="s">
        <v>29</v>
      </c>
      <c r="O19" s="11" t="s">
        <v>29</v>
      </c>
      <c r="P19" s="11" t="s">
        <v>29</v>
      </c>
      <c r="Q19" s="11" t="s">
        <v>29</v>
      </c>
      <c r="R19" s="11" t="s">
        <v>29</v>
      </c>
      <c r="S19" s="11" t="s">
        <v>29</v>
      </c>
      <c r="T19" s="11" t="s">
        <v>29</v>
      </c>
      <c r="U19" s="11" t="s">
        <v>29</v>
      </c>
      <c r="V19" s="11" t="s">
        <v>29</v>
      </c>
      <c r="W19" s="11" t="s">
        <v>29</v>
      </c>
      <c r="X19" s="11" t="s">
        <v>29</v>
      </c>
      <c r="Y19" s="11" t="s">
        <v>29</v>
      </c>
      <c r="Z19" s="11" t="s">
        <v>29</v>
      </c>
      <c r="AA19" s="11" t="s">
        <v>29</v>
      </c>
      <c r="AB19" s="11" t="s">
        <v>29</v>
      </c>
      <c r="AC19" s="11" t="s">
        <v>29</v>
      </c>
      <c r="AD19" s="11" t="s">
        <v>29</v>
      </c>
      <c r="AE19" s="11" t="s">
        <v>29</v>
      </c>
      <c r="AF19" s="11" t="s">
        <v>29</v>
      </c>
      <c r="AG19" s="11" t="s">
        <v>29</v>
      </c>
      <c r="AH19" s="11" t="s">
        <v>29</v>
      </c>
      <c r="AI19" s="11" t="s">
        <v>29</v>
      </c>
      <c r="AJ19" s="11" t="s">
        <v>29</v>
      </c>
      <c r="AK19" s="11" t="s">
        <v>29</v>
      </c>
      <c r="AL19" s="11" t="s">
        <v>29</v>
      </c>
      <c r="AM19" s="11" t="s">
        <v>29</v>
      </c>
      <c r="AN19" s="11" t="s">
        <v>29</v>
      </c>
      <c r="AO19" s="11" t="s">
        <v>29</v>
      </c>
      <c r="AP19" s="11" t="s">
        <v>29</v>
      </c>
      <c r="AQ19" s="11" t="s">
        <v>29</v>
      </c>
      <c r="AR19" s="11" t="s">
        <v>29</v>
      </c>
      <c r="AS19" s="11" t="s">
        <v>29</v>
      </c>
      <c r="AT19" s="11" t="s">
        <v>29</v>
      </c>
      <c r="AU19" s="11" t="s">
        <v>29</v>
      </c>
      <c r="AV19" s="11" t="s">
        <v>29</v>
      </c>
      <c r="AW19" s="11" t="s">
        <v>29</v>
      </c>
      <c r="AX19" s="11" t="s">
        <v>29</v>
      </c>
      <c r="AY19" s="11" t="s">
        <v>29</v>
      </c>
      <c r="AZ19" s="11" t="s">
        <v>29</v>
      </c>
      <c r="BA19" s="11" t="s">
        <v>29</v>
      </c>
      <c r="BB19" s="11" t="s">
        <v>29</v>
      </c>
      <c r="BC19" s="11" t="s">
        <v>29</v>
      </c>
      <c r="BD19" s="11" t="s">
        <v>61</v>
      </c>
      <c r="BE19" s="11" t="s">
        <v>29</v>
      </c>
      <c r="BF19" s="11" t="s">
        <v>29</v>
      </c>
      <c r="BG19" s="11" t="s">
        <v>29</v>
      </c>
      <c r="BH19" s="11" t="s">
        <v>29</v>
      </c>
      <c r="BI19" s="11" t="s">
        <v>29</v>
      </c>
      <c r="BJ19" s="11" t="s">
        <v>29</v>
      </c>
      <c r="BK19" s="11" t="s">
        <v>29</v>
      </c>
      <c r="BL19" s="11" t="s">
        <v>29</v>
      </c>
      <c r="BM19" s="11" t="s">
        <v>29</v>
      </c>
      <c r="BN19" s="11" t="s">
        <v>29</v>
      </c>
      <c r="BO19" s="11" t="s">
        <v>29</v>
      </c>
      <c r="BP19" s="11" t="s">
        <v>29</v>
      </c>
      <c r="BQ19" s="11" t="s">
        <v>29</v>
      </c>
      <c r="BR19" s="11" t="s">
        <v>29</v>
      </c>
      <c r="BS19" s="11" t="s">
        <v>29</v>
      </c>
      <c r="BT19" s="11" t="s">
        <v>29</v>
      </c>
      <c r="BU19" s="11" t="s">
        <v>29</v>
      </c>
      <c r="BV19" s="11" t="s">
        <v>29</v>
      </c>
      <c r="BW19" s="11" t="s">
        <v>29</v>
      </c>
    </row>
    <row r="20" spans="1:75" ht="12.75">
      <c r="A20" s="5" t="s">
        <v>42</v>
      </c>
      <c r="B20" s="11" t="s">
        <v>29</v>
      </c>
      <c r="C20" s="11" t="s">
        <v>29</v>
      </c>
      <c r="D20" s="11" t="s">
        <v>29</v>
      </c>
      <c r="E20" s="11" t="s">
        <v>29</v>
      </c>
      <c r="F20" s="11" t="s">
        <v>29</v>
      </c>
      <c r="G20" s="11" t="s">
        <v>29</v>
      </c>
      <c r="H20" s="11" t="s">
        <v>29</v>
      </c>
      <c r="I20" s="11" t="s">
        <v>29</v>
      </c>
      <c r="J20" s="11" t="s">
        <v>29</v>
      </c>
      <c r="K20" s="11" t="s">
        <v>29</v>
      </c>
      <c r="L20" s="11" t="s">
        <v>29</v>
      </c>
      <c r="M20" s="11" t="s">
        <v>29</v>
      </c>
      <c r="N20" s="11" t="s">
        <v>29</v>
      </c>
      <c r="O20" s="11" t="s">
        <v>29</v>
      </c>
      <c r="P20" s="11" t="s">
        <v>29</v>
      </c>
      <c r="Q20" s="11" t="s">
        <v>61</v>
      </c>
      <c r="R20" s="11" t="s">
        <v>61</v>
      </c>
      <c r="S20" s="11" t="s">
        <v>61</v>
      </c>
      <c r="T20" s="11" t="s">
        <v>29</v>
      </c>
      <c r="U20" s="11" t="s">
        <v>29</v>
      </c>
      <c r="V20" s="11" t="s">
        <v>29</v>
      </c>
      <c r="W20" s="11" t="s">
        <v>29</v>
      </c>
      <c r="X20" s="11" t="s">
        <v>29</v>
      </c>
      <c r="Y20" s="11" t="s">
        <v>29</v>
      </c>
      <c r="Z20" s="11" t="s">
        <v>29</v>
      </c>
      <c r="AA20" s="11" t="s">
        <v>29</v>
      </c>
      <c r="AB20" s="11" t="s">
        <v>29</v>
      </c>
      <c r="AC20" s="11" t="s">
        <v>29</v>
      </c>
      <c r="AD20" s="11" t="s">
        <v>29</v>
      </c>
      <c r="AE20" s="11" t="s">
        <v>29</v>
      </c>
      <c r="AF20" s="11" t="s">
        <v>29</v>
      </c>
      <c r="AG20" s="11" t="s">
        <v>29</v>
      </c>
      <c r="AH20" s="11" t="s">
        <v>61</v>
      </c>
      <c r="AI20" s="11" t="s">
        <v>61</v>
      </c>
      <c r="AJ20" s="11" t="s">
        <v>29</v>
      </c>
      <c r="AK20" s="11" t="s">
        <v>29</v>
      </c>
      <c r="AL20" s="11" t="s">
        <v>29</v>
      </c>
      <c r="AM20" s="11" t="s">
        <v>29</v>
      </c>
      <c r="AN20" s="11" t="s">
        <v>29</v>
      </c>
      <c r="AO20" s="11" t="s">
        <v>29</v>
      </c>
      <c r="AP20" s="11" t="s">
        <v>29</v>
      </c>
      <c r="AQ20" s="11" t="s">
        <v>29</v>
      </c>
      <c r="AR20" s="11" t="s">
        <v>61</v>
      </c>
      <c r="AS20" s="11" t="s">
        <v>61</v>
      </c>
      <c r="AT20" s="11" t="s">
        <v>29</v>
      </c>
      <c r="AU20" s="11" t="s">
        <v>29</v>
      </c>
      <c r="AV20" s="11" t="s">
        <v>29</v>
      </c>
      <c r="AW20" s="11" t="s">
        <v>29</v>
      </c>
      <c r="AX20" s="11" t="s">
        <v>29</v>
      </c>
      <c r="AY20" s="11" t="s">
        <v>29</v>
      </c>
      <c r="AZ20" s="11" t="s">
        <v>29</v>
      </c>
      <c r="BA20" s="11" t="s">
        <v>61</v>
      </c>
      <c r="BB20" s="11" t="s">
        <v>61</v>
      </c>
      <c r="BC20" s="11" t="s">
        <v>29</v>
      </c>
      <c r="BD20" s="11" t="s">
        <v>61</v>
      </c>
      <c r="BE20" s="11" t="s">
        <v>29</v>
      </c>
      <c r="BF20" s="11" t="s">
        <v>29</v>
      </c>
      <c r="BG20" s="11" t="s">
        <v>29</v>
      </c>
      <c r="BH20" s="11" t="s">
        <v>29</v>
      </c>
      <c r="BI20" s="11" t="s">
        <v>29</v>
      </c>
      <c r="BJ20" s="11" t="s">
        <v>29</v>
      </c>
      <c r="BK20" s="11" t="s">
        <v>29</v>
      </c>
      <c r="BL20" s="11" t="s">
        <v>29</v>
      </c>
      <c r="BM20" s="11" t="s">
        <v>29</v>
      </c>
      <c r="BN20" s="11" t="s">
        <v>29</v>
      </c>
      <c r="BO20" s="11" t="s">
        <v>29</v>
      </c>
      <c r="BP20" s="11" t="s">
        <v>29</v>
      </c>
      <c r="BQ20" s="11" t="s">
        <v>61</v>
      </c>
      <c r="BR20" s="11" t="s">
        <v>29</v>
      </c>
      <c r="BS20" s="11" t="s">
        <v>29</v>
      </c>
      <c r="BT20" s="11" t="s">
        <v>29</v>
      </c>
      <c r="BU20" s="11" t="s">
        <v>29</v>
      </c>
      <c r="BV20" s="11" t="s">
        <v>29</v>
      </c>
      <c r="BW20" s="11" t="s">
        <v>29</v>
      </c>
    </row>
    <row r="21" spans="1:75" ht="12.75">
      <c r="A21" s="5" t="s">
        <v>43</v>
      </c>
      <c r="B21" s="11" t="s">
        <v>29</v>
      </c>
      <c r="C21" s="11" t="s">
        <v>29</v>
      </c>
      <c r="D21" s="11" t="s">
        <v>29</v>
      </c>
      <c r="E21" s="11" t="s">
        <v>29</v>
      </c>
      <c r="F21" s="11" t="s">
        <v>29</v>
      </c>
      <c r="G21" s="11" t="s">
        <v>29</v>
      </c>
      <c r="H21" s="11" t="s">
        <v>29</v>
      </c>
      <c r="I21" s="11" t="s">
        <v>29</v>
      </c>
      <c r="J21" s="11" t="s">
        <v>29</v>
      </c>
      <c r="K21" s="11" t="s">
        <v>29</v>
      </c>
      <c r="L21" s="11" t="s">
        <v>29</v>
      </c>
      <c r="M21" s="11" t="s">
        <v>29</v>
      </c>
      <c r="N21" s="11" t="s">
        <v>29</v>
      </c>
      <c r="O21" s="11" t="s">
        <v>29</v>
      </c>
      <c r="P21" s="11" t="s">
        <v>29</v>
      </c>
      <c r="Q21" s="11" t="s">
        <v>61</v>
      </c>
      <c r="R21" s="11" t="s">
        <v>61</v>
      </c>
      <c r="S21" s="11" t="s">
        <v>29</v>
      </c>
      <c r="T21" s="11" t="s">
        <v>29</v>
      </c>
      <c r="U21" s="11" t="s">
        <v>29</v>
      </c>
      <c r="V21" s="11" t="s">
        <v>29</v>
      </c>
      <c r="W21" s="11" t="s">
        <v>29</v>
      </c>
      <c r="X21" s="11" t="s">
        <v>29</v>
      </c>
      <c r="Y21" s="11" t="s">
        <v>29</v>
      </c>
      <c r="Z21" s="11" t="s">
        <v>29</v>
      </c>
      <c r="AA21" s="11" t="s">
        <v>29</v>
      </c>
      <c r="AB21" s="11" t="s">
        <v>29</v>
      </c>
      <c r="AC21" s="11" t="s">
        <v>29</v>
      </c>
      <c r="AD21" s="11" t="s">
        <v>29</v>
      </c>
      <c r="AE21" s="11" t="s">
        <v>29</v>
      </c>
      <c r="AF21" s="11" t="s">
        <v>29</v>
      </c>
      <c r="AG21" s="11" t="s">
        <v>29</v>
      </c>
      <c r="AH21" s="11" t="s">
        <v>29</v>
      </c>
      <c r="AI21" s="11" t="s">
        <v>29</v>
      </c>
      <c r="AJ21" s="11" t="s">
        <v>29</v>
      </c>
      <c r="AK21" s="11" t="s">
        <v>29</v>
      </c>
      <c r="AL21" s="11" t="s">
        <v>29</v>
      </c>
      <c r="AM21" s="11" t="s">
        <v>29</v>
      </c>
      <c r="AN21" s="11" t="s">
        <v>29</v>
      </c>
      <c r="AO21" s="11" t="s">
        <v>29</v>
      </c>
      <c r="AP21" s="11" t="s">
        <v>29</v>
      </c>
      <c r="AQ21" s="11" t="s">
        <v>29</v>
      </c>
      <c r="AR21" s="11" t="s">
        <v>29</v>
      </c>
      <c r="AS21" s="11" t="s">
        <v>29</v>
      </c>
      <c r="AT21" s="11" t="s">
        <v>29</v>
      </c>
      <c r="AU21" s="11" t="s">
        <v>29</v>
      </c>
      <c r="AV21" s="11" t="s">
        <v>29</v>
      </c>
      <c r="AW21" s="11" t="s">
        <v>29</v>
      </c>
      <c r="AX21" s="11" t="s">
        <v>29</v>
      </c>
      <c r="AY21" s="11" t="s">
        <v>29</v>
      </c>
      <c r="AZ21" s="11" t="s">
        <v>29</v>
      </c>
      <c r="BA21" s="11" t="s">
        <v>29</v>
      </c>
      <c r="BB21" s="11" t="s">
        <v>29</v>
      </c>
      <c r="BC21" s="11" t="s">
        <v>29</v>
      </c>
      <c r="BD21" s="11" t="s">
        <v>29</v>
      </c>
      <c r="BE21" s="11" t="s">
        <v>29</v>
      </c>
      <c r="BF21" s="11" t="s">
        <v>29</v>
      </c>
      <c r="BG21" s="11" t="s">
        <v>29</v>
      </c>
      <c r="BH21" s="11" t="s">
        <v>29</v>
      </c>
      <c r="BI21" s="11" t="s">
        <v>29</v>
      </c>
      <c r="BJ21" s="11" t="s">
        <v>29</v>
      </c>
      <c r="BK21" s="11" t="s">
        <v>29</v>
      </c>
      <c r="BL21" s="11" t="s">
        <v>29</v>
      </c>
      <c r="BM21" s="11" t="s">
        <v>29</v>
      </c>
      <c r="BN21" s="11" t="s">
        <v>29</v>
      </c>
      <c r="BO21" s="11" t="s">
        <v>29</v>
      </c>
      <c r="BP21" s="11" t="s">
        <v>29</v>
      </c>
      <c r="BQ21" s="11" t="s">
        <v>29</v>
      </c>
      <c r="BR21" s="11" t="s">
        <v>29</v>
      </c>
      <c r="BS21" s="11" t="s">
        <v>29</v>
      </c>
      <c r="BT21" s="11" t="s">
        <v>29</v>
      </c>
      <c r="BU21" s="11" t="s">
        <v>29</v>
      </c>
      <c r="BV21" s="11" t="s">
        <v>29</v>
      </c>
      <c r="BW21" s="11" t="s">
        <v>29</v>
      </c>
    </row>
    <row r="22" spans="1:75" ht="12.75">
      <c r="A22" s="5" t="s">
        <v>44</v>
      </c>
      <c r="B22" s="11" t="s">
        <v>29</v>
      </c>
      <c r="C22" s="11" t="s">
        <v>29</v>
      </c>
      <c r="D22" s="11" t="s">
        <v>29</v>
      </c>
      <c r="E22" s="11" t="s">
        <v>29</v>
      </c>
      <c r="F22" s="11" t="s">
        <v>29</v>
      </c>
      <c r="G22" s="11" t="s">
        <v>29</v>
      </c>
      <c r="H22" s="11" t="s">
        <v>29</v>
      </c>
      <c r="I22" s="11" t="s">
        <v>29</v>
      </c>
      <c r="J22" s="11" t="s">
        <v>29</v>
      </c>
      <c r="K22" s="11" t="s">
        <v>29</v>
      </c>
      <c r="L22" s="11" t="s">
        <v>29</v>
      </c>
      <c r="M22" s="11" t="s">
        <v>29</v>
      </c>
      <c r="N22" s="11" t="s">
        <v>29</v>
      </c>
      <c r="O22" s="11" t="s">
        <v>29</v>
      </c>
      <c r="P22" s="11" t="s">
        <v>29</v>
      </c>
      <c r="Q22" s="11" t="s">
        <v>61</v>
      </c>
      <c r="R22" s="11" t="s">
        <v>61</v>
      </c>
      <c r="S22" s="11" t="s">
        <v>29</v>
      </c>
      <c r="T22" s="11" t="s">
        <v>29</v>
      </c>
      <c r="U22" s="11" t="s">
        <v>29</v>
      </c>
      <c r="V22" s="11" t="s">
        <v>29</v>
      </c>
      <c r="W22" s="11" t="s">
        <v>29</v>
      </c>
      <c r="X22" s="11" t="s">
        <v>29</v>
      </c>
      <c r="Y22" s="11" t="s">
        <v>29</v>
      </c>
      <c r="Z22" s="11" t="s">
        <v>29</v>
      </c>
      <c r="AA22" s="11" t="s">
        <v>29</v>
      </c>
      <c r="AB22" s="11" t="s">
        <v>29</v>
      </c>
      <c r="AC22" s="11" t="s">
        <v>29</v>
      </c>
      <c r="AD22" s="11" t="s">
        <v>29</v>
      </c>
      <c r="AE22" s="11" t="s">
        <v>29</v>
      </c>
      <c r="AF22" s="11" t="s">
        <v>29</v>
      </c>
      <c r="AG22" s="11" t="s">
        <v>29</v>
      </c>
      <c r="AH22" s="11" t="s">
        <v>29</v>
      </c>
      <c r="AI22" s="11" t="s">
        <v>29</v>
      </c>
      <c r="AJ22" s="11" t="s">
        <v>29</v>
      </c>
      <c r="AK22" s="11" t="s">
        <v>29</v>
      </c>
      <c r="AL22" s="11" t="s">
        <v>29</v>
      </c>
      <c r="AM22" s="11" t="s">
        <v>29</v>
      </c>
      <c r="AN22" s="11" t="s">
        <v>29</v>
      </c>
      <c r="AO22" s="11" t="s">
        <v>29</v>
      </c>
      <c r="AP22" s="11" t="s">
        <v>29</v>
      </c>
      <c r="AQ22" s="11" t="s">
        <v>29</v>
      </c>
      <c r="AR22" s="11" t="s">
        <v>29</v>
      </c>
      <c r="AS22" s="11" t="s">
        <v>29</v>
      </c>
      <c r="AT22" s="11" t="s">
        <v>29</v>
      </c>
      <c r="AU22" s="11" t="s">
        <v>29</v>
      </c>
      <c r="AV22" s="11" t="s">
        <v>29</v>
      </c>
      <c r="AW22" s="11" t="s">
        <v>29</v>
      </c>
      <c r="AX22" s="11" t="s">
        <v>29</v>
      </c>
      <c r="AY22" s="11" t="s">
        <v>29</v>
      </c>
      <c r="AZ22" s="11" t="s">
        <v>29</v>
      </c>
      <c r="BA22" s="11" t="s">
        <v>29</v>
      </c>
      <c r="BB22" s="11" t="s">
        <v>29</v>
      </c>
      <c r="BC22" s="11" t="s">
        <v>29</v>
      </c>
      <c r="BD22" s="11" t="s">
        <v>29</v>
      </c>
      <c r="BE22" s="11" t="s">
        <v>29</v>
      </c>
      <c r="BF22" s="11" t="s">
        <v>29</v>
      </c>
      <c r="BG22" s="11" t="s">
        <v>29</v>
      </c>
      <c r="BH22" s="11" t="s">
        <v>29</v>
      </c>
      <c r="BI22" s="11" t="s">
        <v>29</v>
      </c>
      <c r="BJ22" s="11" t="s">
        <v>29</v>
      </c>
      <c r="BK22" s="11" t="s">
        <v>29</v>
      </c>
      <c r="BL22" s="11" t="s">
        <v>29</v>
      </c>
      <c r="BM22" s="11" t="s">
        <v>29</v>
      </c>
      <c r="BN22" s="11" t="s">
        <v>29</v>
      </c>
      <c r="BO22" s="11" t="s">
        <v>29</v>
      </c>
      <c r="BP22" s="11" t="s">
        <v>29</v>
      </c>
      <c r="BQ22" s="11" t="s">
        <v>29</v>
      </c>
      <c r="BR22" s="11" t="s">
        <v>29</v>
      </c>
      <c r="BS22" s="11" t="s">
        <v>29</v>
      </c>
      <c r="BT22" s="11" t="s">
        <v>29</v>
      </c>
      <c r="BU22" s="11" t="s">
        <v>29</v>
      </c>
      <c r="BV22" s="11" t="s">
        <v>29</v>
      </c>
      <c r="BW22" s="11" t="s">
        <v>29</v>
      </c>
    </row>
    <row r="23" spans="1:75" ht="12.75">
      <c r="A23" s="5" t="s">
        <v>45</v>
      </c>
      <c r="B23" s="11" t="s">
        <v>29</v>
      </c>
      <c r="C23" s="11" t="s">
        <v>29</v>
      </c>
      <c r="D23" s="11" t="s">
        <v>29</v>
      </c>
      <c r="E23" s="11" t="s">
        <v>29</v>
      </c>
      <c r="F23" s="11" t="s">
        <v>29</v>
      </c>
      <c r="G23" s="11" t="s">
        <v>29</v>
      </c>
      <c r="H23" s="11" t="s">
        <v>29</v>
      </c>
      <c r="I23" s="11" t="s">
        <v>29</v>
      </c>
      <c r="J23" s="11" t="s">
        <v>29</v>
      </c>
      <c r="K23" s="11" t="s">
        <v>29</v>
      </c>
      <c r="L23" s="11" t="s">
        <v>29</v>
      </c>
      <c r="M23" s="11" t="s">
        <v>29</v>
      </c>
      <c r="N23" s="11" t="s">
        <v>29</v>
      </c>
      <c r="O23" s="11" t="s">
        <v>29</v>
      </c>
      <c r="P23" s="11" t="s">
        <v>29</v>
      </c>
      <c r="Q23" s="11" t="s">
        <v>29</v>
      </c>
      <c r="R23" s="11" t="s">
        <v>29</v>
      </c>
      <c r="S23" s="11" t="s">
        <v>61</v>
      </c>
      <c r="T23" s="11" t="s">
        <v>29</v>
      </c>
      <c r="U23" s="11" t="s">
        <v>29</v>
      </c>
      <c r="V23" s="11" t="s">
        <v>29</v>
      </c>
      <c r="W23" s="11" t="s">
        <v>29</v>
      </c>
      <c r="X23" s="11" t="s">
        <v>29</v>
      </c>
      <c r="Y23" s="11" t="s">
        <v>29</v>
      </c>
      <c r="Z23" s="11" t="s">
        <v>29</v>
      </c>
      <c r="AA23" s="11" t="s">
        <v>29</v>
      </c>
      <c r="AB23" s="11" t="s">
        <v>29</v>
      </c>
      <c r="AC23" s="11" t="s">
        <v>29</v>
      </c>
      <c r="AD23" s="11" t="s">
        <v>29</v>
      </c>
      <c r="AE23" s="11" t="s">
        <v>29</v>
      </c>
      <c r="AF23" s="11" t="s">
        <v>29</v>
      </c>
      <c r="AG23" s="11" t="s">
        <v>29</v>
      </c>
      <c r="AH23" s="11" t="s">
        <v>29</v>
      </c>
      <c r="AI23" s="11" t="s">
        <v>29</v>
      </c>
      <c r="AJ23" s="11" t="s">
        <v>29</v>
      </c>
      <c r="AK23" s="11" t="s">
        <v>29</v>
      </c>
      <c r="AL23" s="11" t="s">
        <v>29</v>
      </c>
      <c r="AM23" s="11" t="s">
        <v>29</v>
      </c>
      <c r="AN23" s="11" t="s">
        <v>29</v>
      </c>
      <c r="AO23" s="11" t="s">
        <v>29</v>
      </c>
      <c r="AP23" s="11" t="s">
        <v>29</v>
      </c>
      <c r="AQ23" s="11" t="s">
        <v>29</v>
      </c>
      <c r="AR23" s="11" t="s">
        <v>61</v>
      </c>
      <c r="AS23" s="11" t="s">
        <v>61</v>
      </c>
      <c r="AT23" s="11" t="s">
        <v>29</v>
      </c>
      <c r="AU23" s="11" t="s">
        <v>29</v>
      </c>
      <c r="AV23" s="11" t="s">
        <v>29</v>
      </c>
      <c r="AW23" s="11" t="s">
        <v>29</v>
      </c>
      <c r="AX23" s="11" t="s">
        <v>29</v>
      </c>
      <c r="AY23" s="11" t="s">
        <v>29</v>
      </c>
      <c r="AZ23" s="11" t="s">
        <v>29</v>
      </c>
      <c r="BA23" s="11" t="s">
        <v>61</v>
      </c>
      <c r="BB23" s="11" t="s">
        <v>61</v>
      </c>
      <c r="BC23" s="11" t="s">
        <v>29</v>
      </c>
      <c r="BD23" s="11" t="s">
        <v>29</v>
      </c>
      <c r="BE23" s="11" t="s">
        <v>29</v>
      </c>
      <c r="BF23" s="11" t="s">
        <v>29</v>
      </c>
      <c r="BG23" s="11" t="s">
        <v>29</v>
      </c>
      <c r="BH23" s="11" t="s">
        <v>29</v>
      </c>
      <c r="BI23" s="11" t="s">
        <v>29</v>
      </c>
      <c r="BJ23" s="11" t="s">
        <v>29</v>
      </c>
      <c r="BK23" s="11" t="s">
        <v>29</v>
      </c>
      <c r="BL23" s="11" t="s">
        <v>29</v>
      </c>
      <c r="BM23" s="11" t="s">
        <v>29</v>
      </c>
      <c r="BN23" s="11" t="s">
        <v>29</v>
      </c>
      <c r="BO23" s="11" t="s">
        <v>29</v>
      </c>
      <c r="BP23" s="11" t="s">
        <v>29</v>
      </c>
      <c r="BQ23" s="11" t="s">
        <v>61</v>
      </c>
      <c r="BR23" s="11" t="s">
        <v>29</v>
      </c>
      <c r="BS23" s="11" t="s">
        <v>29</v>
      </c>
      <c r="BT23" s="11" t="s">
        <v>29</v>
      </c>
      <c r="BU23" s="11" t="s">
        <v>29</v>
      </c>
      <c r="BV23" s="11" t="s">
        <v>29</v>
      </c>
      <c r="BW23" s="11" t="s">
        <v>29</v>
      </c>
    </row>
    <row r="24" spans="1:75" ht="12.75">
      <c r="A24" s="5" t="s">
        <v>46</v>
      </c>
      <c r="B24" s="11" t="s">
        <v>61</v>
      </c>
      <c r="C24" s="11" t="s">
        <v>61</v>
      </c>
      <c r="D24" s="11" t="s">
        <v>61</v>
      </c>
      <c r="E24" s="11" t="s">
        <v>61</v>
      </c>
      <c r="F24" s="11" t="s">
        <v>61</v>
      </c>
      <c r="G24" s="11" t="s">
        <v>61</v>
      </c>
      <c r="H24" s="11" t="s">
        <v>61</v>
      </c>
      <c r="I24" s="11" t="s">
        <v>61</v>
      </c>
      <c r="J24" s="11" t="s">
        <v>61</v>
      </c>
      <c r="K24" s="11" t="s">
        <v>61</v>
      </c>
      <c r="L24" s="11" t="s">
        <v>61</v>
      </c>
      <c r="M24" s="11" t="s">
        <v>61</v>
      </c>
      <c r="N24" s="11" t="s">
        <v>61</v>
      </c>
      <c r="O24" s="11" t="s">
        <v>61</v>
      </c>
      <c r="P24" s="11" t="s">
        <v>61</v>
      </c>
      <c r="Q24" s="11" t="s">
        <v>61</v>
      </c>
      <c r="R24" s="11" t="s">
        <v>61</v>
      </c>
      <c r="S24" s="11" t="s">
        <v>61</v>
      </c>
      <c r="T24" s="11" t="s">
        <v>61</v>
      </c>
      <c r="U24" s="11" t="s">
        <v>61</v>
      </c>
      <c r="V24" s="11" t="s">
        <v>61</v>
      </c>
      <c r="W24" s="11" t="s">
        <v>61</v>
      </c>
      <c r="X24" s="11" t="s">
        <v>61</v>
      </c>
      <c r="Y24" s="11" t="s">
        <v>61</v>
      </c>
      <c r="Z24" s="11" t="s">
        <v>61</v>
      </c>
      <c r="AA24" s="11" t="s">
        <v>61</v>
      </c>
      <c r="AB24" s="11" t="s">
        <v>61</v>
      </c>
      <c r="AC24" s="11" t="s">
        <v>61</v>
      </c>
      <c r="AD24" s="11" t="s">
        <v>61</v>
      </c>
      <c r="AE24" s="11" t="s">
        <v>61</v>
      </c>
      <c r="AF24" s="11" t="s">
        <v>61</v>
      </c>
      <c r="AG24" s="11" t="s">
        <v>61</v>
      </c>
      <c r="AH24" s="11" t="s">
        <v>61</v>
      </c>
      <c r="AI24" s="11" t="s">
        <v>61</v>
      </c>
      <c r="AJ24" s="11" t="s">
        <v>61</v>
      </c>
      <c r="AK24" s="11" t="s">
        <v>61</v>
      </c>
      <c r="AL24" s="11" t="s">
        <v>61</v>
      </c>
      <c r="AM24" s="11" t="s">
        <v>61</v>
      </c>
      <c r="AN24" s="11" t="s">
        <v>61</v>
      </c>
      <c r="AO24" s="11" t="s">
        <v>61</v>
      </c>
      <c r="AP24" s="11" t="s">
        <v>61</v>
      </c>
      <c r="AQ24" s="11" t="s">
        <v>61</v>
      </c>
      <c r="AR24" s="11" t="s">
        <v>61</v>
      </c>
      <c r="AS24" s="11" t="s">
        <v>61</v>
      </c>
      <c r="AT24" s="11" t="s">
        <v>61</v>
      </c>
      <c r="AU24" s="11" t="s">
        <v>61</v>
      </c>
      <c r="AV24" s="11" t="s">
        <v>61</v>
      </c>
      <c r="AW24" s="11" t="s">
        <v>61</v>
      </c>
      <c r="AX24" s="11" t="s">
        <v>61</v>
      </c>
      <c r="AY24" s="11" t="s">
        <v>61</v>
      </c>
      <c r="AZ24" s="11" t="s">
        <v>61</v>
      </c>
      <c r="BA24" s="11" t="s">
        <v>61</v>
      </c>
      <c r="BB24" s="11" t="s">
        <v>61</v>
      </c>
      <c r="BC24" s="11" t="s">
        <v>61</v>
      </c>
      <c r="BD24" s="11" t="s">
        <v>61</v>
      </c>
      <c r="BE24" s="11" t="s">
        <v>61</v>
      </c>
      <c r="BF24" s="11" t="s">
        <v>61</v>
      </c>
      <c r="BG24" s="11" t="s">
        <v>61</v>
      </c>
      <c r="BH24" s="11" t="s">
        <v>61</v>
      </c>
      <c r="BI24" s="11" t="s">
        <v>61</v>
      </c>
      <c r="BJ24" s="11" t="s">
        <v>61</v>
      </c>
      <c r="BK24" s="11" t="s">
        <v>61</v>
      </c>
      <c r="BL24" s="11" t="s">
        <v>61</v>
      </c>
      <c r="BM24" s="11" t="s">
        <v>61</v>
      </c>
      <c r="BN24" s="11" t="s">
        <v>61</v>
      </c>
      <c r="BO24" s="11" t="s">
        <v>61</v>
      </c>
      <c r="BP24" s="11" t="s">
        <v>61</v>
      </c>
      <c r="BQ24" s="11" t="s">
        <v>61</v>
      </c>
      <c r="BR24" s="11" t="s">
        <v>61</v>
      </c>
      <c r="BS24" s="11" t="s">
        <v>61</v>
      </c>
      <c r="BT24" s="11" t="s">
        <v>61</v>
      </c>
      <c r="BU24" s="11" t="s">
        <v>61</v>
      </c>
      <c r="BV24" s="11" t="s">
        <v>61</v>
      </c>
      <c r="BW24" s="11" t="s">
        <v>61</v>
      </c>
    </row>
    <row r="25" spans="1:75" ht="12.75">
      <c r="A25" s="5" t="s">
        <v>47</v>
      </c>
      <c r="B25" s="11" t="s">
        <v>61</v>
      </c>
      <c r="C25" s="11" t="s">
        <v>29</v>
      </c>
      <c r="D25" s="11" t="s">
        <v>61</v>
      </c>
      <c r="E25" s="11" t="s">
        <v>61</v>
      </c>
      <c r="F25" s="11" t="s">
        <v>29</v>
      </c>
      <c r="G25" s="11" t="s">
        <v>29</v>
      </c>
      <c r="H25" s="11" t="s">
        <v>29</v>
      </c>
      <c r="I25" s="11" t="s">
        <v>29</v>
      </c>
      <c r="J25" s="11" t="s">
        <v>29</v>
      </c>
      <c r="K25" s="11" t="s">
        <v>29</v>
      </c>
      <c r="L25" s="11" t="s">
        <v>29</v>
      </c>
      <c r="M25" s="11" t="s">
        <v>29</v>
      </c>
      <c r="N25" s="11" t="s">
        <v>29</v>
      </c>
      <c r="O25" s="11" t="s">
        <v>29</v>
      </c>
      <c r="P25" s="11" t="s">
        <v>61</v>
      </c>
      <c r="Q25" s="11" t="s">
        <v>61</v>
      </c>
      <c r="R25" s="11" t="s">
        <v>61</v>
      </c>
      <c r="S25" s="11" t="s">
        <v>61</v>
      </c>
      <c r="T25" s="11" t="s">
        <v>29</v>
      </c>
      <c r="U25" s="11" t="s">
        <v>61</v>
      </c>
      <c r="V25" s="11" t="s">
        <v>29</v>
      </c>
      <c r="W25" s="11" t="s">
        <v>29</v>
      </c>
      <c r="X25" s="11" t="s">
        <v>29</v>
      </c>
      <c r="Y25" s="11" t="s">
        <v>29</v>
      </c>
      <c r="Z25" s="11" t="s">
        <v>29</v>
      </c>
      <c r="AA25" s="11" t="s">
        <v>29</v>
      </c>
      <c r="AB25" s="11" t="s">
        <v>29</v>
      </c>
      <c r="AC25" s="11" t="s">
        <v>29</v>
      </c>
      <c r="AD25" s="11" t="s">
        <v>29</v>
      </c>
      <c r="AE25" s="11" t="s">
        <v>61</v>
      </c>
      <c r="AF25" s="11" t="s">
        <v>61</v>
      </c>
      <c r="AG25" s="11" t="s">
        <v>29</v>
      </c>
      <c r="AH25" s="11" t="s">
        <v>61</v>
      </c>
      <c r="AI25" s="11" t="s">
        <v>61</v>
      </c>
      <c r="AJ25" s="11" t="s">
        <v>61</v>
      </c>
      <c r="AK25" s="11" t="s">
        <v>61</v>
      </c>
      <c r="AL25" s="11" t="s">
        <v>61</v>
      </c>
      <c r="AM25" s="11" t="s">
        <v>61</v>
      </c>
      <c r="AN25" s="11" t="s">
        <v>61</v>
      </c>
      <c r="AO25" s="11" t="s">
        <v>61</v>
      </c>
      <c r="AP25" s="11" t="s">
        <v>61</v>
      </c>
      <c r="AQ25" s="11" t="s">
        <v>61</v>
      </c>
      <c r="AR25" s="11" t="s">
        <v>61</v>
      </c>
      <c r="AS25" s="11" t="s">
        <v>61</v>
      </c>
      <c r="AT25" s="11" t="s">
        <v>61</v>
      </c>
      <c r="AU25" s="11" t="s">
        <v>61</v>
      </c>
      <c r="AV25" s="11" t="s">
        <v>61</v>
      </c>
      <c r="AW25" s="11" t="s">
        <v>61</v>
      </c>
      <c r="AX25" s="11" t="s">
        <v>61</v>
      </c>
      <c r="AY25" s="11" t="s">
        <v>61</v>
      </c>
      <c r="AZ25" s="11" t="s">
        <v>61</v>
      </c>
      <c r="BA25" s="11" t="s">
        <v>61</v>
      </c>
      <c r="BB25" s="11" t="s">
        <v>61</v>
      </c>
      <c r="BC25" s="11" t="s">
        <v>61</v>
      </c>
      <c r="BD25" s="11" t="s">
        <v>61</v>
      </c>
      <c r="BE25" s="11" t="s">
        <v>29</v>
      </c>
      <c r="BF25" s="11" t="s">
        <v>29</v>
      </c>
      <c r="BG25" s="11" t="s">
        <v>29</v>
      </c>
      <c r="BH25" s="11" t="s">
        <v>29</v>
      </c>
      <c r="BI25" s="11" t="s">
        <v>29</v>
      </c>
      <c r="BJ25" s="11" t="s">
        <v>61</v>
      </c>
      <c r="BK25" s="11" t="s">
        <v>29</v>
      </c>
      <c r="BL25" s="11" t="s">
        <v>61</v>
      </c>
      <c r="BM25" s="11" t="s">
        <v>61</v>
      </c>
      <c r="BN25" s="11" t="s">
        <v>29</v>
      </c>
      <c r="BO25" s="11" t="s">
        <v>29</v>
      </c>
      <c r="BP25" s="11" t="s">
        <v>29</v>
      </c>
      <c r="BQ25" s="11" t="s">
        <v>61</v>
      </c>
      <c r="BR25" s="11" t="s">
        <v>61</v>
      </c>
      <c r="BS25" s="11" t="s">
        <v>29</v>
      </c>
      <c r="BT25" s="11" t="s">
        <v>29</v>
      </c>
      <c r="BU25" s="11" t="s">
        <v>61</v>
      </c>
      <c r="BV25" s="11" t="s">
        <v>61</v>
      </c>
      <c r="BW25" s="11" t="s">
        <v>61</v>
      </c>
    </row>
    <row r="26" spans="1:75" ht="12.75">
      <c r="A26" s="5" t="s">
        <v>48</v>
      </c>
      <c r="B26" s="11" t="s">
        <v>61</v>
      </c>
      <c r="C26" s="11" t="s">
        <v>61</v>
      </c>
      <c r="D26" s="11" t="s">
        <v>61</v>
      </c>
      <c r="E26" s="11" t="s">
        <v>61</v>
      </c>
      <c r="F26" s="11" t="s">
        <v>29</v>
      </c>
      <c r="G26" s="11" t="s">
        <v>29</v>
      </c>
      <c r="H26" s="11" t="s">
        <v>29</v>
      </c>
      <c r="I26" s="11" t="s">
        <v>29</v>
      </c>
      <c r="J26" s="11" t="s">
        <v>29</v>
      </c>
      <c r="K26" s="11" t="s">
        <v>29</v>
      </c>
      <c r="L26" s="11" t="s">
        <v>29</v>
      </c>
      <c r="M26" s="11" t="s">
        <v>29</v>
      </c>
      <c r="N26" s="11" t="s">
        <v>29</v>
      </c>
      <c r="O26" s="11" t="s">
        <v>29</v>
      </c>
      <c r="P26" s="11" t="s">
        <v>29</v>
      </c>
      <c r="Q26" s="11" t="s">
        <v>61</v>
      </c>
      <c r="R26" s="11" t="s">
        <v>61</v>
      </c>
      <c r="S26" s="11" t="s">
        <v>61</v>
      </c>
      <c r="T26" s="11" t="s">
        <v>29</v>
      </c>
      <c r="U26" s="11" t="s">
        <v>29</v>
      </c>
      <c r="V26" s="11" t="s">
        <v>61</v>
      </c>
      <c r="W26" s="11" t="s">
        <v>61</v>
      </c>
      <c r="X26" s="11" t="s">
        <v>61</v>
      </c>
      <c r="Y26" s="11" t="s">
        <v>61</v>
      </c>
      <c r="Z26" s="11" t="s">
        <v>29</v>
      </c>
      <c r="AA26" s="11" t="s">
        <v>29</v>
      </c>
      <c r="AB26" s="11" t="s">
        <v>29</v>
      </c>
      <c r="AC26" s="11" t="s">
        <v>29</v>
      </c>
      <c r="AD26" s="11" t="s">
        <v>29</v>
      </c>
      <c r="AE26" s="11" t="s">
        <v>61</v>
      </c>
      <c r="AF26" s="11" t="s">
        <v>61</v>
      </c>
      <c r="AG26" s="11" t="s">
        <v>29</v>
      </c>
      <c r="AH26" s="11" t="s">
        <v>61</v>
      </c>
      <c r="AI26" s="11" t="s">
        <v>61</v>
      </c>
      <c r="AJ26" s="11" t="s">
        <v>61</v>
      </c>
      <c r="AK26" s="11" t="s">
        <v>61</v>
      </c>
      <c r="AL26" s="11" t="s">
        <v>61</v>
      </c>
      <c r="AM26" s="11" t="s">
        <v>61</v>
      </c>
      <c r="AN26" s="11" t="s">
        <v>61</v>
      </c>
      <c r="AO26" s="11" t="s">
        <v>61</v>
      </c>
      <c r="AP26" s="11" t="s">
        <v>61</v>
      </c>
      <c r="AQ26" s="11" t="s">
        <v>61</v>
      </c>
      <c r="AR26" s="11" t="s">
        <v>61</v>
      </c>
      <c r="AS26" s="11" t="s">
        <v>61</v>
      </c>
      <c r="AT26" s="11" t="s">
        <v>61</v>
      </c>
      <c r="AU26" s="11" t="s">
        <v>61</v>
      </c>
      <c r="AV26" s="11" t="s">
        <v>61</v>
      </c>
      <c r="AW26" s="11" t="s">
        <v>61</v>
      </c>
      <c r="AX26" s="11" t="s">
        <v>61</v>
      </c>
      <c r="AY26" s="11" t="s">
        <v>61</v>
      </c>
      <c r="AZ26" s="11" t="s">
        <v>61</v>
      </c>
      <c r="BA26" s="11" t="s">
        <v>61</v>
      </c>
      <c r="BB26" s="11" t="s">
        <v>61</v>
      </c>
      <c r="BC26" s="11" t="s">
        <v>61</v>
      </c>
      <c r="BD26" s="11" t="s">
        <v>61</v>
      </c>
      <c r="BE26" s="11" t="s">
        <v>29</v>
      </c>
      <c r="BF26" s="11" t="s">
        <v>29</v>
      </c>
      <c r="BG26" s="11" t="s">
        <v>29</v>
      </c>
      <c r="BH26" s="11" t="s">
        <v>29</v>
      </c>
      <c r="BI26" s="11" t="s">
        <v>29</v>
      </c>
      <c r="BJ26" s="11" t="s">
        <v>61</v>
      </c>
      <c r="BK26" s="11" t="s">
        <v>29</v>
      </c>
      <c r="BL26" s="11" t="s">
        <v>61</v>
      </c>
      <c r="BM26" s="11" t="s">
        <v>61</v>
      </c>
      <c r="BN26" s="11" t="s">
        <v>61</v>
      </c>
      <c r="BO26" s="11" t="s">
        <v>61</v>
      </c>
      <c r="BP26" s="11" t="s">
        <v>61</v>
      </c>
      <c r="BQ26" s="11" t="s">
        <v>61</v>
      </c>
      <c r="BR26" s="11" t="s">
        <v>61</v>
      </c>
      <c r="BS26" s="11" t="s">
        <v>61</v>
      </c>
      <c r="BT26" s="11" t="s">
        <v>61</v>
      </c>
      <c r="BU26" s="11" t="s">
        <v>61</v>
      </c>
      <c r="BV26" s="11" t="s">
        <v>61</v>
      </c>
      <c r="BW26" s="11" t="s">
        <v>29</v>
      </c>
    </row>
    <row r="27" spans="1:75" ht="12.75">
      <c r="A27" s="5" t="s">
        <v>49</v>
      </c>
      <c r="B27" s="11" t="s">
        <v>29</v>
      </c>
      <c r="C27" s="11" t="s">
        <v>29</v>
      </c>
      <c r="D27" s="11" t="s">
        <v>61</v>
      </c>
      <c r="E27" s="11" t="s">
        <v>61</v>
      </c>
      <c r="F27" s="11" t="s">
        <v>29</v>
      </c>
      <c r="G27" s="11" t="s">
        <v>29</v>
      </c>
      <c r="H27" s="11" t="s">
        <v>29</v>
      </c>
      <c r="I27" s="11" t="s">
        <v>29</v>
      </c>
      <c r="J27" s="11" t="s">
        <v>29</v>
      </c>
      <c r="K27" s="11" t="s">
        <v>29</v>
      </c>
      <c r="L27" s="11" t="s">
        <v>29</v>
      </c>
      <c r="M27" s="11" t="s">
        <v>29</v>
      </c>
      <c r="N27" s="11" t="s">
        <v>29</v>
      </c>
      <c r="O27" s="11" t="s">
        <v>29</v>
      </c>
      <c r="P27" s="11" t="s">
        <v>29</v>
      </c>
      <c r="Q27" s="11" t="s">
        <v>61</v>
      </c>
      <c r="R27" s="11" t="s">
        <v>61</v>
      </c>
      <c r="S27" s="11" t="s">
        <v>61</v>
      </c>
      <c r="T27" s="11" t="s">
        <v>29</v>
      </c>
      <c r="U27" s="11" t="s">
        <v>29</v>
      </c>
      <c r="V27" s="11" t="s">
        <v>29</v>
      </c>
      <c r="W27" s="11" t="s">
        <v>29</v>
      </c>
      <c r="X27" s="11" t="s">
        <v>29</v>
      </c>
      <c r="Y27" s="11" t="s">
        <v>29</v>
      </c>
      <c r="Z27" s="11" t="s">
        <v>29</v>
      </c>
      <c r="AA27" s="11" t="s">
        <v>29</v>
      </c>
      <c r="AB27" s="11" t="s">
        <v>29</v>
      </c>
      <c r="AC27" s="11" t="s">
        <v>29</v>
      </c>
      <c r="AD27" s="11" t="s">
        <v>29</v>
      </c>
      <c r="AE27" s="11" t="s">
        <v>61</v>
      </c>
      <c r="AF27" s="11" t="s">
        <v>61</v>
      </c>
      <c r="AG27" s="11" t="s">
        <v>29</v>
      </c>
      <c r="AH27" s="11" t="s">
        <v>61</v>
      </c>
      <c r="AI27" s="11" t="s">
        <v>61</v>
      </c>
      <c r="AJ27" s="11" t="s">
        <v>29</v>
      </c>
      <c r="AK27" s="11" t="s">
        <v>29</v>
      </c>
      <c r="AL27" s="11" t="s">
        <v>29</v>
      </c>
      <c r="AM27" s="11" t="s">
        <v>61</v>
      </c>
      <c r="AN27" s="11" t="s">
        <v>61</v>
      </c>
      <c r="AO27" s="11" t="s">
        <v>29</v>
      </c>
      <c r="AP27" s="11" t="s">
        <v>29</v>
      </c>
      <c r="AQ27" s="11" t="s">
        <v>29</v>
      </c>
      <c r="AR27" s="11" t="s">
        <v>61</v>
      </c>
      <c r="AS27" s="11" t="s">
        <v>61</v>
      </c>
      <c r="AT27" s="11" t="s">
        <v>61</v>
      </c>
      <c r="AU27" s="11" t="s">
        <v>61</v>
      </c>
      <c r="AV27" s="11" t="s">
        <v>61</v>
      </c>
      <c r="AW27" s="11" t="s">
        <v>61</v>
      </c>
      <c r="AX27" s="11" t="s">
        <v>61</v>
      </c>
      <c r="AY27" s="11" t="s">
        <v>61</v>
      </c>
      <c r="AZ27" s="11" t="s">
        <v>29</v>
      </c>
      <c r="BA27" s="11" t="s">
        <v>29</v>
      </c>
      <c r="BB27" s="11" t="s">
        <v>29</v>
      </c>
      <c r="BC27" s="11" t="s">
        <v>29</v>
      </c>
      <c r="BD27" s="11" t="s">
        <v>61</v>
      </c>
      <c r="BE27" s="11" t="s">
        <v>29</v>
      </c>
      <c r="BF27" s="11" t="s">
        <v>29</v>
      </c>
      <c r="BG27" s="11" t="s">
        <v>29</v>
      </c>
      <c r="BH27" s="11" t="s">
        <v>29</v>
      </c>
      <c r="BI27" s="11" t="s">
        <v>29</v>
      </c>
      <c r="BJ27" s="11" t="s">
        <v>61</v>
      </c>
      <c r="BK27" s="11" t="s">
        <v>29</v>
      </c>
      <c r="BL27" s="11" t="s">
        <v>61</v>
      </c>
      <c r="BM27" s="11" t="s">
        <v>61</v>
      </c>
      <c r="BN27" s="11" t="s">
        <v>29</v>
      </c>
      <c r="BO27" s="11" t="s">
        <v>29</v>
      </c>
      <c r="BP27" s="11" t="s">
        <v>29</v>
      </c>
      <c r="BQ27" s="11" t="s">
        <v>61</v>
      </c>
      <c r="BR27" s="11" t="s">
        <v>61</v>
      </c>
      <c r="BS27" s="11" t="s">
        <v>29</v>
      </c>
      <c r="BT27" s="11" t="s">
        <v>29</v>
      </c>
      <c r="BU27" s="11" t="s">
        <v>61</v>
      </c>
      <c r="BV27" s="11" t="s">
        <v>61</v>
      </c>
      <c r="BW27" s="11" t="s">
        <v>61</v>
      </c>
    </row>
    <row r="30" spans="1:3" ht="12.75">
      <c r="A30" s="7" t="s">
        <v>65</v>
      </c>
      <c r="C30" s="12"/>
    </row>
    <row r="32" ht="12.75">
      <c r="D32" s="12"/>
    </row>
  </sheetData>
  <sheetProtection sheet="1"/>
  <mergeCells count="3">
    <mergeCell ref="A2:C2"/>
    <mergeCell ref="A3:C3"/>
    <mergeCell ref="A1:BW1"/>
  </mergeCells>
  <hyperlinks>
    <hyperlink ref="A30" r:id="rId1" display="© Commonwealth of Australia 2011"/>
  </hyperlinks>
  <printOptions/>
  <pageMargins left="0.7874015748031497" right="0.7874015748031497" top="1.0236220472440944" bottom="1.0236220472440944" header="0.7874015748031497" footer="0.7874015748031497"/>
  <pageSetup horizontalDpi="300" verticalDpi="300" orientation="landscape" paperSize="9" scale="89" r:id="rId3"/>
  <headerFooter alignWithMargins="0">
    <oddHeader>&amp;C&amp;A</oddHeader>
    <oddFooter>&amp;CPage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30"/>
  <sheetViews>
    <sheetView zoomScalePageLayoutView="0" workbookViewId="0" topLeftCell="A1">
      <pane xSplit="1" ySplit="5" topLeftCell="B6" activePane="bottomRight" state="frozen"/>
      <selection pane="topLeft" activeCell="A1" sqref="A1:BV1"/>
      <selection pane="topRight" activeCell="A1" sqref="A1:BV1"/>
      <selection pane="bottomLeft" activeCell="A1" sqref="A1:BV1"/>
      <selection pane="bottomRight" activeCell="A1" sqref="A1:BW1"/>
    </sheetView>
  </sheetViews>
  <sheetFormatPr defaultColWidth="11.57421875" defaultRowHeight="12.75"/>
  <cols>
    <col min="1" max="1" width="38.8515625" style="0" customWidth="1"/>
    <col min="2" max="6" width="11.57421875" style="10" customWidth="1"/>
    <col min="7" max="7" width="12.57421875" style="10" customWidth="1"/>
    <col min="8" max="12" width="11.57421875" style="10" customWidth="1"/>
    <col min="13" max="13" width="12.421875" style="10" customWidth="1"/>
    <col min="14" max="27" width="11.57421875" style="10" customWidth="1"/>
    <col min="28" max="28" width="15.00390625" style="10" customWidth="1"/>
    <col min="29" max="29" width="12.421875" style="10" customWidth="1"/>
    <col min="30" max="30" width="11.57421875" style="10" customWidth="1"/>
    <col min="31" max="31" width="14.57421875" style="10" customWidth="1"/>
    <col min="32" max="33" width="11.57421875" style="10" customWidth="1"/>
    <col min="34" max="34" width="13.421875" style="10" customWidth="1"/>
    <col min="35" max="39" width="11.57421875" style="10" customWidth="1"/>
    <col min="40" max="40" width="12.28125" style="10" customWidth="1"/>
    <col min="41" max="42" width="11.57421875" style="10" customWidth="1"/>
    <col min="43" max="43" width="12.7109375" style="10" customWidth="1"/>
    <col min="44" max="45" width="11.57421875" style="10" customWidth="1"/>
    <col min="46" max="46" width="16.57421875" style="10" customWidth="1"/>
    <col min="47" max="47" width="15.140625" style="10" customWidth="1"/>
    <col min="48" max="48" width="14.140625" style="10" customWidth="1"/>
    <col min="49" max="49" width="12.57421875" style="10" customWidth="1"/>
    <col min="50" max="50" width="11.57421875" style="10" customWidth="1"/>
    <col min="51" max="51" width="12.28125" style="10" customWidth="1"/>
    <col min="52" max="59" width="11.57421875" style="10" customWidth="1"/>
    <col min="60" max="61" width="12.00390625" style="10" customWidth="1"/>
    <col min="62" max="64" width="11.57421875" style="10" customWidth="1"/>
  </cols>
  <sheetData>
    <row r="1" spans="1:75" ht="67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</row>
    <row r="2" spans="1:3" ht="22.5" customHeight="1">
      <c r="A2" s="1" t="s">
        <v>62</v>
      </c>
      <c r="B2" s="1"/>
      <c r="C2" s="1"/>
    </row>
    <row r="3" spans="1:7" ht="12.75">
      <c r="A3" s="2" t="s">
        <v>63</v>
      </c>
      <c r="B3" s="2"/>
      <c r="C3" s="2"/>
      <c r="G3" s="9"/>
    </row>
    <row r="4" spans="1:75" ht="24" customHeight="1">
      <c r="A4" s="6" t="s">
        <v>50</v>
      </c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</row>
    <row r="5" spans="1:75" s="15" customFormat="1" ht="75" customHeight="1">
      <c r="A5" s="8"/>
      <c r="B5" s="13" t="str">
        <f>HYPERLINK("http://www.abs.gov.au/ausstats/subscriber.nsf/LookupAttach/3415.0Data+Cubes-26.07.12350/$File/34150DS0068_2011_PNILF_Migrants.xls","Persons Not in the Labour Force 2011")</f>
        <v>Persons Not in the Labour Force 2011</v>
      </c>
      <c r="C5" s="13" t="str">
        <f>HYPERLINK("http://www.abs.gov.au/ausstats/subscriber.nsf/LookupAttach/3415.0Data+Cubes-26.07.12390/$File/34150DS0070_2011_UEW_Migrants.xls","Underemployed Workers 2011")</f>
        <v>Underemployed Workers 2011</v>
      </c>
      <c r="D5" s="13" t="str">
        <f>HYPERLINK("http://www.abs.gov.au/ausstats/subscriber.nsf/LookupAttach/3415.0Data+Cubes-26.07.1290/$File/34150DS0067_2010-11_Crime_Victimisation_migrants.xls","Crime Victimisation 2010-11")</f>
        <v>Crime Victimisation 2010-11</v>
      </c>
      <c r="E5" s="13" t="str">
        <f>HYPERLINK("http://www.abs.gov.au/ausstats/subscriber.nsf/LookupAttach/3415.0Data+Cubes-26.07.12295/$File/34150DS0073_2010-11_Learning and Work_Migrants.xls","Learning and Work 2010-11")</f>
        <v>Learning and Work 2010-11</v>
      </c>
      <c r="F5" s="13" t="str">
        <f>HYPERLINK("http://www.abs.gov.au/ausstats/subscriber.nsf/LookupAttach/3415.0Data+Cubes-29.11.1140/$File/34150DS0066_2010_Births_Migrants.xls","Births 2010")</f>
        <v>Births 2010</v>
      </c>
      <c r="G5" s="13" t="str">
        <f>HYPERLINK("http://www.abs.gov.au/ausstats/subscriber.nsf/LookupAttach/3415.0Data+Cubes-26.07.1250/$File/34150DS0074_2010_Causes of Death_Migrants.xls","Causes of Death 2010")</f>
        <v>Causes of Death 2010</v>
      </c>
      <c r="H5" s="13" t="str">
        <f>HYPERLINK("http://www.abs.gov.au/ausstats/subscriber.nsf/LookupAttach/6250.0Data+Cubes-03.06.111/$File/62500Do001_201011replacement.xls"," Characteristics of Recent Migrants 2010")</f>
        <v> Characteristics of Recent Migrants 2010</v>
      </c>
      <c r="I5" s="13" t="str">
        <f>HYPERLINK("http://www.abs.gov.au/ausstats/subscriber.nsf/LookupAttach/3415.0Data+Cubes-26.07.12110/$File/34150DS0072_2010_Deaths_Migrants.xls","Deaths 2010")</f>
        <v>Deaths 2010</v>
      </c>
      <c r="J5" s="13" t="str">
        <f>HYPERLINK("http://www.abs.gov.au/ausstats/subscriber.nsf/LookupAttach/3415.0Data+Cubes-29.06.1125/$File/34150DS0051_2010_Education and Work_Migrants.xls","Education and Work 2010")</f>
        <v>Education and Work 2010</v>
      </c>
      <c r="K5" s="13" t="str">
        <f>HYPERLINK("http://www.abs.gov.au/ausstats/subscriber.nsf/LookupAttach/3415.0Data+Cubes-29.11.11190/$File/34150DS0062_2010_GSS_migrants.xls","General Social Survey 2010")</f>
        <v>General Social Survey 2010</v>
      </c>
      <c r="L5" s="13" t="str">
        <f>HYPERLINK("http://www.abs.gov.au/ausstats/subscriber.nsf/LookupAttach/3415.0Data+Cubes-29.06.1141/$File/34150DS0052_2010_Labour_Mobility_Migrants.xls","Labour Mobility 2010")</f>
        <v>Labour Mobility 2010</v>
      </c>
      <c r="M5" s="13" t="str">
        <f>HYPERLINK("http://www.abs.gov.au/ausstats/subscriber.nsf/LookupAttach/3415.0Data+Cubes-26.07.12300/$File/34150DS0069_2010_Marriages and Divorces_Migrants.xls","Marriages and Divorces 2010")</f>
        <v>Marriages and Divorces 2010</v>
      </c>
      <c r="N5" s="13" t="str">
        <f>HYPERLINK("http://www.abs.gov.au/ausstats/subscriber.nsf/LookupAttach/3415.0Data+Cubes-26.07.1230/$File/34150DS0075_2009-10_AttCulturalVenues_Migrants.xls","Attendance at Selected Cultural Venues and Events 2009–10")</f>
        <v>Attendance at Selected Cultural Venues and Events 2009–10</v>
      </c>
      <c r="O5" s="13" t="str">
        <f>HYPERLINK("http://www.abs.gov.au/ausstats/subscriber.nsf/LookupAttach/3415.0Data+Cubes-29.11.1190/$File/34150DS0057_2009-10_Crime_Victimisation_migrants.xls","Crime Victimisation 2009-10")</f>
        <v>Crime Victimisation 2009-10</v>
      </c>
      <c r="P5" s="13" t="str">
        <f>HYPERLINK("http://www.abs.gov.au/ausstats/subscriber.nsf/LookupAttach/3415.0Data+Cubes-29.11.11170/$File/34150DS0059_2009-10_Family Characteristics_migrants.xls","Family Characteristics 2009-10")</f>
        <v>Family Characteristics 2009-10</v>
      </c>
      <c r="Q5" s="13" t="str">
        <f>HYPERLINK("http://www.abs.gov.au/ausstats/Subscriber.nsf/LookupAttach/3415.0Data+Cubes-29.11.11220/$File/34150DS0061_2009-10_SIH_HES_Migrants.xls","Income and Housing 2009–10")</f>
        <v>Income and Housing 2009–10</v>
      </c>
      <c r="R5" s="13" t="str">
        <f>HYPERLINK("http://www.abs.gov.au/ausstats/subscriber.nsf/LookupAttach/3415.0Data+Cubes-29.06.115/$File/34150DS0042_2009_Births_Migrants.xls","Births 2009")</f>
        <v>Births 2009</v>
      </c>
      <c r="S5" s="13" t="str">
        <f>HYPERLINK("http://www.abs.gov.au/ausstats/subscriber.nsf/LookupAttach/3415.0Data+Cubes-29.11.1150/$File/34150DS0063_2009_Causes of Death_Migrants.xls","Causes of Death 2009")</f>
        <v>Causes of Death 2009</v>
      </c>
      <c r="T5" s="13" t="str">
        <f>HYPERLINK("http://www.abs.gov.au/ausstats/subscriber.nsf/LookupAttach/3415.0Data+Cubes-29.06.1118/$File/34150DS0045_2009_Deaths_Migrants.xls","Deaths 2009")</f>
        <v>Deaths 2009</v>
      </c>
      <c r="U5" s="13" t="str">
        <f>HYPERLINK("http://www.abs.gov.au/ausstats/subscriber.nsf/LookupAttach/3415.0Data+Cubes-26.07.12120/$File/34150DS0058_2009_SDAC_Migrants.xls","Disability Ageing and Carers 2009")</f>
        <v>Disability Ageing and Carers 2009</v>
      </c>
      <c r="V5" s="13" t="str">
        <f>HYPERLINK("http://www.abs.gov.au/ausstats/subscriber.nsf/LookupAttach/3415.0Data+Cubes-26.07.12130/$File/34150DS0071_2009_SET_Migrants.xls","Education and Training Experience 2009")</f>
        <v>Education and Training Experience 2009</v>
      </c>
      <c r="W5" s="13" t="str">
        <f>HYPERLINK("http://www.abs.gov.au/ausstats/subscriber.nsf/LookupAttach/3415.0Data+Cubes-29.06.1130/$File/34150DS0050_2009_Forms_of_Employment_Migrants.xls","Forms of Employment 2009")</f>
        <v>Forms of Employment 2009</v>
      </c>
      <c r="X5" s="13" t="str">
        <f>HYPERLINK("http://www.abs.gov.au/ausstats/subscriber.nsf/LookupAttach/3415.0Data+Cubes-29.06.1143/$File/34150DS0049_2009_Marriages and Divorces_Migrants.xls","Marriages and Divorces 2009")</f>
        <v>Marriages and Divorces 2009</v>
      </c>
      <c r="Y5" s="13" t="str">
        <f>HYPERLINK("http://www.abs.gov.au/ausstats/subscriber.nsf/LookupAttach/3415.0Data+Cubes-29.11.11100/$File/34150DS0064_2008-09_Crime_Victimisation_migrants.xls","Crime Victimisation 2008-09")</f>
        <v>Crime Victimisation 2008-09</v>
      </c>
      <c r="Z5" s="13" t="str">
        <f>HYPERLINK("http://www.abs.gov.au/ausstats/subscriber.nsf/LookupAttach/3415.0Data+Cubes-29.06.116/$File/34150DS0041_2008_Births_Migrants.xls","Births 2008")</f>
        <v>Births 2008</v>
      </c>
      <c r="AA5" s="13" t="str">
        <f>HYPERLINK("http://www.abs.gov.au/ausstats/subscriber.nsf/LookupAttach/3415.0Data+Cubes-29.06.119/$File/34150DS0047_2008_Causes of Death_Migrants.xls","Causes of Death 2008")</f>
        <v>Causes of Death 2008</v>
      </c>
      <c r="AB5" s="13" t="str">
        <f>HYPERLINK("http://www.abs.gov.au/ausstats/subscriber.nsf/LookupAttach/3415.0Data+Cubes-29.06.1119/$File/34150DS0044_2008_Deaths_Migrants.xls","Deaths 2008")</f>
        <v>Deaths 2008</v>
      </c>
      <c r="AC5" s="13" t="str">
        <f>HYPERLINK("http://www.abs.gov.au/ausstats/subscriber.nsf/LookupAttach/3415.0Data+Cubes-29.06.1144/$File/34150DS0048_2008_Marriages and Divorces_Migrants.xls","Marriages and Divorces 2008")</f>
        <v>Marriages and Divorces 2008</v>
      </c>
      <c r="AD5" s="13" t="str">
        <f>HYPERLINK("http://www.abs.gov.au/ausstats/subscriber.nsf/LookupAttach/3415.0Data+Cubes-29.06.1134/$File/34150DS0055_2007-08_SIH_Migrants.xls","Income and Housing 2007–08")</f>
        <v>Income and Housing 2007–08</v>
      </c>
      <c r="AE5" s="13" t="str">
        <f>HYPERLINK("http://www.abs.gov.au/ausstats/subscriber.nsf/LookupAttach/3415.0Data+Cubes-29.11.11310/$File/34150DS0065_2007-08_NHS_second release_Migrants.xls","National Health Survey 2007–08  Second release")</f>
        <v>National Health Survey 2007–08  Second release</v>
      </c>
      <c r="AF5" s="13" t="str">
        <f>HYPERLINK("http://www.abs.gov.au/ausstats/subscriber.nsf/LookupAttach/3415.0Data+Cubes-29.11.11320/$File/34150DS0060_2007-08__NHS_Migrants.xls","National Health Survey 2007–08 First release")</f>
        <v>National Health Survey 2007–08 First release</v>
      </c>
      <c r="AG5" s="13" t="str">
        <f>HYPERLINK("http://www.abs.gov.au/ausstats/subscriber.nsf/LookupAttach/3415.0Data+Cubes-29.06.117/$File/34150DS0040_2007_Births_Migrants.xls","Births 2007")</f>
        <v>Births 2007</v>
      </c>
      <c r="AH5" s="13" t="str">
        <f>HYPERLINK("http://www.abs.gov.au/ausstats/subscriber.nsf/LookupAttach/3415.0Data+Cubes-29.06.1110/$File/34150DS0046_2007_Causes of Death_Migrants.xls","Causes of Death 2007")</f>
        <v>Causes of Death 2007</v>
      </c>
      <c r="AI5" s="13" t="str">
        <f>HYPERLINK("http://www.abs.gov.au/ausstats/subscriber.nsf/LookupAttach/3415.0Data+Cubes-29.06.1120/$File/34150DS0043_2007_Deaths_Migrants.xls","Deaths 2007")</f>
        <v>Deaths 2007</v>
      </c>
      <c r="AJ5" s="13" t="str">
        <f>HYPERLINK("http://www.abs.gov.au/ausstats/subscriber.nsf/LookupAttach/3415.0Data+Cubes-29.06.1123/$File/34150DS0027_2007_Divorces_Migrants.xls","Divorces 2007")</f>
        <v>Divorces 2007</v>
      </c>
      <c r="AK5" s="13" t="str">
        <f>HYPERLINK("http://www.abs.gov.au/ausstats/subscriber.nsf/LookupAttach/3415.0Data+Cubes-29.06.1126/$File/34150DS0034_2007_Educ and Work_Migrants.xls","Education and Work 2007")</f>
        <v>Education and Work 2007</v>
      </c>
      <c r="AL5" s="13" t="str">
        <f>HYPERLINK("http://www.abs.gov.au/ausstats/subscriber.nsf/LookupAttach/3415.0Data+Cubes-29.06.1129/$File/34150DS0056_2007_SEARS_Superannuation_Migrants.xls","Employment Arrangements Retirement and Superannuation 2007")</f>
        <v>Employment Arrangements Retirement and Superannuation 2007</v>
      </c>
      <c r="AM5" s="13" t="str">
        <f>HYPERLINK("http://www.abs.gov.au/ausstats/subscriber.nsf/LookupAttach/3415.0Data+Cubes-29.06.1131/$File/34150DS0031_2007_FOE_Migrants.xls","Forms of Employment 2007")</f>
        <v>Forms of Employment 2007</v>
      </c>
      <c r="AN5" s="13" t="str">
        <f>HYPERLINK("http://www.abs.gov.au/ausstats/subscriber.nsf/LookupAttach/3415.0Data+Cubes-29.06.1138/$File/34150DS0011_2007_LFS_Migrants.xls","Labour Force 2007")</f>
        <v>Labour Force 2007</v>
      </c>
      <c r="AO5" s="13" t="str">
        <f>HYPERLINK("http://www.abs.gov.au/ausstats/subscriber.nsf/LookupAttach/3415.0Data+Cubes-29.06.1139/$File/34150DS0024_2007_LFS_CoRMS_Migrants.xls","Labour Force Status and Other Characteristics of Recent Migrants 2007")</f>
        <v>Labour Force Status and Other Characteristics of Recent Migrants 2007</v>
      </c>
      <c r="AP5" s="13" t="str">
        <f>HYPERLINK("http://www.abs.gov.au/ausstats/subscriber.nsf/LookupAttach/3415.0Data+Cubes-29.06.1142/$File/34150DS0029_2007_Marriages_Migrants.xls","Marriages 2007")</f>
        <v>Marriages 2007</v>
      </c>
      <c r="AQ5" s="13" t="str">
        <f>HYPERLINK("http://www.abs.gov.au/ausstats/subscriber.nsf/LookupAttach/3415.0Data+Cubes-29.06.1149/$File/34150DS0033_2007_PNILF_Migrants.xls","Persons Not in the Labour Force 2007")</f>
        <v>Persons Not in the Labour Force 2007</v>
      </c>
      <c r="AR5" s="13" t="str">
        <f>HYPERLINK("http://www.abs.gov.au/ausstats/subscriber.nsf/LookupAttach/3415.0Data+Cubes-29.06.1152/$File/34150DS0036_2007_UEW_Migrants.xls","Underemployed Workers 2007")</f>
        <v>Underemployed Workers 2007</v>
      </c>
      <c r="AS5" s="13" t="str">
        <f>HYPERLINK("http://www.abs.gov.au/ausstats/subscriber.nsf/LookupAttach/3415.0Data+Cubes-29.06.1154/$File/34150DS0038_2007_WSCLA_Migrants.xls","Work in Selected Culture and Leisure Activities 2007")</f>
        <v>Work in Selected Culture and Leisure Activities 2007</v>
      </c>
      <c r="AT5" s="13" t="str">
        <f>HYPERLINK("http://www.abs.gov.au/ausstats/subscriber.nsf/LookupAttach/3415.0Data+Cubes-29.06.112/$File/34150DS0019_2006_07_Adult_Learning_Migrants.xls","Adult Learning 2006")</f>
        <v>Adult Learning 2006</v>
      </c>
      <c r="AU5" s="13" t="str">
        <f>HYPERLINK("http://www.abs.gov.au/ausstats/subscriber.nsf/LookupAttach/3415.0Data+Cubes-29.06.113/$File/34150DS0020_2006_ALLS_Migrants.xls","Adult Literacy and Life Skills 2006")</f>
        <v>Adult Literacy and Life Skills 2006</v>
      </c>
      <c r="AV5" s="13" t="str">
        <f>HYPERLINK("http://www.abs.gov.au/ausstats/subscriber.nsf/LookupAttach/3415.0Data+Cubes-29.06.118/$File/34150DS0021_2006_Births_Migrants.xls","Births 2006")</f>
        <v>Births 2006</v>
      </c>
      <c r="AW5" s="13" t="str">
        <f>HYPERLINK("http://www.abs.gov.au/ausstats/subscriber.nsf/LookupAttach/3415.0Data+Cubes-29.06.1111/$File/34150DS0022_2006_Causes of Death_Migrants.xls","Causes of Death 2006")</f>
        <v>Causes of Death 2006</v>
      </c>
      <c r="AX5" s="13" t="str">
        <f>HYPERLINK("http://www.abs.gov.au/ausstats/subscriber.nsf/LookupAttach/3415.0Data+Cubes-29.06.1113/$File/34150ds0018_2006_census_migrants.xls","Census of Population and Housing 2006")</f>
        <v>Census of Population and Housing 2006</v>
      </c>
      <c r="AY5" s="13" t="str">
        <f>HYPERLINK("http://www.abs.gov.au/ausstats/subscriber.nsf/LookupAttach/3415.0Data+Cubes-29.06.1116/$File/34150DS0025_2006_CPCLA_Migrants.xls","Children's Participation in Culture and Leisure Activities 2006")</f>
        <v>Children's Participation in Culture and Leisure Activities 2006</v>
      </c>
      <c r="AZ5" s="13" t="str">
        <f>HYPERLINK("http://www.abs.gov.au/ausstats/subscriber.nsf/LookupAttach/3415.0Data+Cubes-29.06.1121/$File/34150DS0026_2006_Deaths_Migrants.xls","Deaths 2006")</f>
        <v>Deaths 2006</v>
      </c>
      <c r="BA5" s="13" t="str">
        <f>HYPERLINK("http://www.abs.gov.au/ausstats/subscriber.nsf/LookupAttach/3415.0Data+Cubes-29.06.1127/$File/34150DS0006_2006_SEW_Migrants.xls","Education and Work 2006")</f>
        <v>Education and Work 2006</v>
      </c>
      <c r="BB5" s="13" t="str">
        <f>HYPERLINK("http://www.abs.gov.au/ausstats/subscriber.nsf/LookupAttach/3415.0Data+Cubes-29.06.1128/$File/34150DS0028_2006_EEBTUM_Migrants.xls","Employee Earnings Benefits and Trade Union Membership 2006")</f>
        <v>Employee Earnings Benefits and Trade Union Membership 2006</v>
      </c>
      <c r="BC5" s="13" t="str">
        <f>HYPERLINK("http://www.abs.gov.au/ausstats/subscriber.nsf/LookupAttach/3415.0Data+Cubes-29.06.1132/$File/34150DS0007_2006_GSS_Migrants.xls","General Social Survey 2006")</f>
        <v>General Social Survey 2006</v>
      </c>
      <c r="BD5" s="13" t="str">
        <f>HYPERLINK("http://www.abs.gov.au/ausstats/subscriber.nsf/LookupAttach/3415.0Data+Cubes-29.06.1137/$File/34150DS0010_2006_JSE_Migrants.xls","Job Search Experience 2006")</f>
        <v>Job Search Experience 2006</v>
      </c>
      <c r="BE5" s="13" t="str">
        <f>HYPERLINK("http://www.abs.gov.au/ausstats/subscriber.nsf/LookupAttach/3415.0Data+Cubes-29.06.1150/$File/34150DS0053_2006_SDB_SLCD_linked data_Experimental_estimates_Migrants.xls","Settlement Database_Census linked data Experimental estimates 2006")</f>
        <v>Settlement Database_Census linked data Experimental estimates 2006</v>
      </c>
      <c r="BF5" s="13" t="str">
        <f>HYPERLINK("http://www.abs.gov.au/ausstats/subscriber.nsf/LookupAttach/3415.0Data+Cubes-29.06.1153/$File/34150DS0037_2006_Volunteers_Migrants.xls","Voluntary Work 2006")</f>
        <v>Voluntary Work 2006</v>
      </c>
      <c r="BG5" s="13" t="str">
        <f>HYPERLINK("http://www.abs.gov.au/ausstats/subscriber.nsf/LookupAttach/3415.0Data+Cubes-29.06.1155/$File/34150DS0039_2006_WTA_Migrants.xls","Working Time Arrangements 2006")</f>
        <v>Working Time Arrangements 2006</v>
      </c>
      <c r="BH5" s="13" t="str">
        <f>HYPERLINK("http://www.abs.gov.au/ausstats/subscriber.nsf/LookupAttach/3415.0Data+Cubes-29.06.114/$File/34150DS0001_2005-06_AttCulturalVenues_Migrants.xls","Attendance at Selected Cultural Venues and Events 2005–06")</f>
        <v>Attendance at Selected Cultural Venues and Events 2005–06</v>
      </c>
      <c r="BI5" s="13" t="str">
        <f>HYPERLINK("http://www.abs.gov.au/ausstats/subscriber.nsf/LookupAttach/3415.0Data+Cubes-29.06.1135/$File/34150DS0035_2005-06_SIH_Migrants.xls","Income and Housing 2005–06")</f>
        <v>Income and Housing 2005–06</v>
      </c>
      <c r="BJ5" s="13" t="str">
        <f>HYPERLINK("http://www.abs.gov.au/ausstats/subscriber.nsf/LookupAttach/3415.0Data+Cubes-29.06.1147/$File/34150DS0014_2005-06_MPHS_SportsParticipation_Migrants.xls","Participation in Sports and Physical Recreation 2005–06")</f>
        <v>Participation in Sports and Physical Recreation 2005–06</v>
      </c>
      <c r="BK5" s="13" t="str">
        <f>HYPERLINK("http://www.abs.gov.au/ausstats/subscriber.nsf/LookupAttach/3415.0Data+Cubes-29.06.1151/$File/34150DS0016_2005-06_MPHS_SportsAttendance_Migrants.xls","Sports Attendance 2005–06")</f>
        <v>Sports Attendance 2005–06</v>
      </c>
      <c r="BL5" s="13" t="str">
        <f>HYPERLINK("http://www.abs.gov.au/ausstats/subscriber.nsf/LookupAttach/3415.0Data+Cubes-29.06.1112/$File/34150DS002_2005_COD_Migrants.xls","Causes of Death 2005")</f>
        <v>Causes of Death 2005</v>
      </c>
      <c r="BM5" s="13" t="str">
        <f>HYPERLINK("http://www.abs.gov.au/ausstats/subscriber.nsf/LookupAttach/3415.0Data+Cubes-29.06.1115/$File/34150DS0023_2005_Child_Care_Migrants.xls","Child Care 2005")</f>
        <v>Child Care 2005</v>
      </c>
      <c r="BN5" s="13" t="str">
        <f>HYPERLINK("http://www.abs.gov.au/ausstats/subscriber.nsf/LookupAttach/3415.0Data+Cubes-29.06.1117/$File/34150DS0003_2005_CSS_Migrants.xls","Crime and Safety 2005")</f>
        <v>Crime and Safety 2005</v>
      </c>
      <c r="BO5" s="13" t="str">
        <f>HYPERLINK("http://www.abs.gov.au/ausstats/subscriber.nsf/LookupAttach/3415.0Data+Cubes-29.06.1124/$File/34150DS0005_2005_SET_Migrants.xls","Education and Training Experience 2005")</f>
        <v>Education and Training Experience 2005</v>
      </c>
      <c r="BP5" s="13" t="str">
        <f>HYPERLINK("http://www.abs.gov.au/ausstats/subscriber.nsf/LookupAttach/3415.0Data+Cubes-29.06.1148/$File/34150DS0015_2005_PSS_Migrants.xls","Personal Safety 2005")</f>
        <v>Personal Safety 2005</v>
      </c>
      <c r="BQ5" s="13" t="str">
        <f>HYPERLINK("http://www.abs.gov.au/ausstats/subscriber.nsf/LookupAttach/3415.0Data+Cubes-29.06.1145/$File/34150DS0032_2004_05_NHS_second release_Migrants.xls","National Health Survey 2004–05 Second release")</f>
        <v>National Health Survey 2004–05 Second release</v>
      </c>
      <c r="BR5" s="13" t="str">
        <f>HYPERLINK("http://www.abs.gov.au/ausstats/subscriber.nsf/LookupAttach/3415.0Data+Cubes-29.06.1146/$File/34150DS0013_2004-05_NHS_Migrants.xls","National Health Survey 2004–05 First release")</f>
        <v>National Health Survey 2004–05 First release</v>
      </c>
      <c r="BS5" s="13" t="str">
        <f>HYPERLINK("http://www.abs.gov.au/ausstats/subscriber.nsf/LookupAttach/3415.0Data+Cubes-29.06.1140/$File/34150DS0012_2004_CoMS_Migrants.xls","Labour Force Status and Other Characteristics of Migrants 2004")</f>
        <v>Labour Force Status and Other Characteristics of Migrants 2004</v>
      </c>
      <c r="BT5" s="13" t="str">
        <f>HYPERLINK("http://www.abs.gov.au/ausstats/subscriber.nsf/LookupAttach/3415.0Data+Cubes-29.06.1136/$File/34150DS0009_2003-04_SIH_HES_Migrants.xls","Income and Housing 2003–04")</f>
        <v>Income and Housing 2003–04</v>
      </c>
      <c r="BU5" s="13" t="str">
        <f>HYPERLINK("http://www.abs.gov.au/ausstats/subscriber.nsf/LookupAttach/3415.0Data+Cubes-29.06.1122/$File/34150DS0004_2003_SDAC_Migrants.xls","Disability Ageing and Carers 2003")</f>
        <v>Disability Ageing and Carers 2003</v>
      </c>
      <c r="BV5" s="13" t="str">
        <f>HYPERLINK("http://www.abs.gov.au/ausstats/subscriber.nsf/LookupAttach/3415.0Data+Cubes-29.06.1133/$File/34150DS0008_2002_GSS_Migrants.xls","General Social Survey 2002")</f>
        <v>General Social Survey 2002</v>
      </c>
      <c r="BW5" s="13" t="str">
        <f>HYPERLINK("http://www.abs.gov.au/ausstats/subscriber.nsf/LookupAttach/3415.0Data+Cubes-29.06.1114/$File/34150DS0017_2001_Census_Migrants.xls","Census of Population and Housing 2001")</f>
        <v>Census of Population and Housing 2001</v>
      </c>
    </row>
    <row r="6" spans="1:78" ht="12.75">
      <c r="A6" s="5" t="s">
        <v>28</v>
      </c>
      <c r="B6" s="11" t="s">
        <v>61</v>
      </c>
      <c r="C6" s="11" t="s">
        <v>61</v>
      </c>
      <c r="D6" s="11" t="s">
        <v>61</v>
      </c>
      <c r="E6" s="11" t="s">
        <v>61</v>
      </c>
      <c r="F6" s="11" t="s">
        <v>61</v>
      </c>
      <c r="G6" s="11" t="s">
        <v>61</v>
      </c>
      <c r="H6" s="11" t="s">
        <v>61</v>
      </c>
      <c r="I6" s="11" t="s">
        <v>61</v>
      </c>
      <c r="J6" s="11" t="s">
        <v>61</v>
      </c>
      <c r="K6" s="11" t="s">
        <v>61</v>
      </c>
      <c r="L6" s="11" t="s">
        <v>61</v>
      </c>
      <c r="M6" s="11" t="s">
        <v>61</v>
      </c>
      <c r="N6" s="11" t="s">
        <v>61</v>
      </c>
      <c r="O6" s="11" t="s">
        <v>61</v>
      </c>
      <c r="P6" s="11" t="s">
        <v>61</v>
      </c>
      <c r="Q6" s="11" t="s">
        <v>61</v>
      </c>
      <c r="R6" s="11" t="s">
        <v>61</v>
      </c>
      <c r="S6" s="11" t="s">
        <v>61</v>
      </c>
      <c r="T6" s="11" t="s">
        <v>61</v>
      </c>
      <c r="U6" s="11" t="s">
        <v>61</v>
      </c>
      <c r="V6" s="11" t="s">
        <v>61</v>
      </c>
      <c r="W6" s="11" t="s">
        <v>61</v>
      </c>
      <c r="X6" s="11" t="s">
        <v>61</v>
      </c>
      <c r="Y6" s="11" t="s">
        <v>61</v>
      </c>
      <c r="Z6" s="11" t="s">
        <v>61</v>
      </c>
      <c r="AA6" s="11" t="s">
        <v>61</v>
      </c>
      <c r="AB6" s="11" t="s">
        <v>61</v>
      </c>
      <c r="AC6" s="11" t="s">
        <v>61</v>
      </c>
      <c r="AD6" s="11" t="s">
        <v>61</v>
      </c>
      <c r="AE6" s="11" t="s">
        <v>61</v>
      </c>
      <c r="AF6" s="11" t="s">
        <v>61</v>
      </c>
      <c r="AG6" s="11" t="s">
        <v>61</v>
      </c>
      <c r="AH6" s="11" t="s">
        <v>61</v>
      </c>
      <c r="AI6" s="11" t="s">
        <v>61</v>
      </c>
      <c r="AJ6" s="11" t="s">
        <v>61</v>
      </c>
      <c r="AK6" s="11" t="s">
        <v>61</v>
      </c>
      <c r="AL6" s="11" t="s">
        <v>61</v>
      </c>
      <c r="AM6" s="11" t="s">
        <v>61</v>
      </c>
      <c r="AN6" s="11" t="s">
        <v>61</v>
      </c>
      <c r="AO6" s="11" t="s">
        <v>61</v>
      </c>
      <c r="AP6" s="11" t="s">
        <v>61</v>
      </c>
      <c r="AQ6" s="11" t="s">
        <v>61</v>
      </c>
      <c r="AR6" s="11" t="s">
        <v>61</v>
      </c>
      <c r="AS6" s="11" t="s">
        <v>61</v>
      </c>
      <c r="AT6" s="11" t="s">
        <v>61</v>
      </c>
      <c r="AU6" s="11" t="s">
        <v>61</v>
      </c>
      <c r="AV6" s="11" t="s">
        <v>61</v>
      </c>
      <c r="AW6" s="11" t="s">
        <v>61</v>
      </c>
      <c r="AX6" s="11" t="s">
        <v>61</v>
      </c>
      <c r="AY6" s="11" t="s">
        <v>61</v>
      </c>
      <c r="AZ6" s="11" t="s">
        <v>61</v>
      </c>
      <c r="BA6" s="11" t="s">
        <v>61</v>
      </c>
      <c r="BB6" s="11" t="s">
        <v>61</v>
      </c>
      <c r="BC6" s="11" t="s">
        <v>61</v>
      </c>
      <c r="BD6" s="11" t="s">
        <v>61</v>
      </c>
      <c r="BE6" s="11" t="s">
        <v>29</v>
      </c>
      <c r="BF6" s="11" t="s">
        <v>61</v>
      </c>
      <c r="BG6" s="11" t="s">
        <v>61</v>
      </c>
      <c r="BH6" s="11" t="s">
        <v>61</v>
      </c>
      <c r="BI6" s="11" t="s">
        <v>61</v>
      </c>
      <c r="BJ6" s="11" t="s">
        <v>61</v>
      </c>
      <c r="BK6" s="11" t="s">
        <v>61</v>
      </c>
      <c r="BL6" s="11" t="s">
        <v>61</v>
      </c>
      <c r="BM6" s="11" t="s">
        <v>61</v>
      </c>
      <c r="BN6" s="11" t="s">
        <v>61</v>
      </c>
      <c r="BO6" s="11" t="s">
        <v>61</v>
      </c>
      <c r="BP6" s="11" t="s">
        <v>61</v>
      </c>
      <c r="BQ6" s="11" t="s">
        <v>61</v>
      </c>
      <c r="BR6" s="11" t="s">
        <v>61</v>
      </c>
      <c r="BS6" s="11" t="s">
        <v>61</v>
      </c>
      <c r="BT6" s="11" t="s">
        <v>61</v>
      </c>
      <c r="BU6" s="11" t="s">
        <v>61</v>
      </c>
      <c r="BV6" s="11" t="s">
        <v>61</v>
      </c>
      <c r="BW6" s="11" t="s">
        <v>61</v>
      </c>
      <c r="BZ6" s="15"/>
    </row>
    <row r="7" spans="1:75" ht="12.75">
      <c r="A7" s="5" t="s">
        <v>30</v>
      </c>
      <c r="B7" s="11" t="s">
        <v>29</v>
      </c>
      <c r="C7" s="11" t="s">
        <v>29</v>
      </c>
      <c r="D7" s="11" t="s">
        <v>29</v>
      </c>
      <c r="E7" s="11" t="s">
        <v>29</v>
      </c>
      <c r="F7" s="11" t="s">
        <v>61</v>
      </c>
      <c r="G7" s="11" t="s">
        <v>29</v>
      </c>
      <c r="H7" s="11" t="s">
        <v>29</v>
      </c>
      <c r="I7" s="11" t="s">
        <v>29</v>
      </c>
      <c r="J7" s="11" t="s">
        <v>29</v>
      </c>
      <c r="K7" s="11" t="s">
        <v>29</v>
      </c>
      <c r="L7" s="11" t="s">
        <v>29</v>
      </c>
      <c r="M7" s="11" t="s">
        <v>29</v>
      </c>
      <c r="N7" s="11" t="s">
        <v>29</v>
      </c>
      <c r="O7" s="11" t="s">
        <v>29</v>
      </c>
      <c r="P7" s="11" t="s">
        <v>29</v>
      </c>
      <c r="Q7" s="11" t="s">
        <v>29</v>
      </c>
      <c r="R7" s="11" t="s">
        <v>61</v>
      </c>
      <c r="S7" s="11" t="s">
        <v>29</v>
      </c>
      <c r="T7" s="11" t="s">
        <v>29</v>
      </c>
      <c r="U7" s="11" t="s">
        <v>29</v>
      </c>
      <c r="V7" s="11" t="s">
        <v>61</v>
      </c>
      <c r="W7" s="11" t="s">
        <v>29</v>
      </c>
      <c r="X7" s="11" t="s">
        <v>29</v>
      </c>
      <c r="Y7" s="11" t="s">
        <v>29</v>
      </c>
      <c r="Z7" s="11" t="s">
        <v>61</v>
      </c>
      <c r="AA7" s="11" t="s">
        <v>29</v>
      </c>
      <c r="AB7" s="11" t="s">
        <v>29</v>
      </c>
      <c r="AC7" s="11" t="s">
        <v>29</v>
      </c>
      <c r="AD7" s="11" t="s">
        <v>29</v>
      </c>
      <c r="AE7" s="11" t="s">
        <v>29</v>
      </c>
      <c r="AF7" s="11" t="s">
        <v>29</v>
      </c>
      <c r="AG7" s="11" t="s">
        <v>61</v>
      </c>
      <c r="AH7" s="11" t="s">
        <v>29</v>
      </c>
      <c r="AI7" s="11" t="s">
        <v>29</v>
      </c>
      <c r="AJ7" s="11" t="s">
        <v>29</v>
      </c>
      <c r="AK7" s="11" t="s">
        <v>29</v>
      </c>
      <c r="AL7" s="11" t="s">
        <v>29</v>
      </c>
      <c r="AM7" s="11" t="s">
        <v>29</v>
      </c>
      <c r="AN7" s="11" t="s">
        <v>29</v>
      </c>
      <c r="AO7" s="11" t="s">
        <v>29</v>
      </c>
      <c r="AP7" s="11" t="s">
        <v>29</v>
      </c>
      <c r="AQ7" s="11" t="s">
        <v>29</v>
      </c>
      <c r="AR7" s="11" t="s">
        <v>29</v>
      </c>
      <c r="AS7" s="11" t="s">
        <v>29</v>
      </c>
      <c r="AT7" s="11" t="s">
        <v>29</v>
      </c>
      <c r="AU7" s="11" t="s">
        <v>29</v>
      </c>
      <c r="AV7" s="11" t="s">
        <v>61</v>
      </c>
      <c r="AW7" s="11" t="s">
        <v>29</v>
      </c>
      <c r="AX7" s="11" t="s">
        <v>61</v>
      </c>
      <c r="AY7" s="11" t="s">
        <v>29</v>
      </c>
      <c r="AZ7" s="11" t="s">
        <v>29</v>
      </c>
      <c r="BA7" s="11" t="s">
        <v>29</v>
      </c>
      <c r="BB7" s="11" t="s">
        <v>29</v>
      </c>
      <c r="BC7" s="11" t="s">
        <v>29</v>
      </c>
      <c r="BD7" s="11" t="s">
        <v>29</v>
      </c>
      <c r="BE7" s="11" t="s">
        <v>29</v>
      </c>
      <c r="BF7" s="11" t="s">
        <v>29</v>
      </c>
      <c r="BG7" s="11" t="s">
        <v>29</v>
      </c>
      <c r="BH7" s="11" t="s">
        <v>29</v>
      </c>
      <c r="BI7" s="11" t="s">
        <v>29</v>
      </c>
      <c r="BJ7" s="11" t="s">
        <v>29</v>
      </c>
      <c r="BK7" s="11" t="s">
        <v>29</v>
      </c>
      <c r="BL7" s="11" t="s">
        <v>29</v>
      </c>
      <c r="BM7" s="11" t="s">
        <v>29</v>
      </c>
      <c r="BN7" s="11" t="s">
        <v>29</v>
      </c>
      <c r="BO7" s="11" t="s">
        <v>61</v>
      </c>
      <c r="BP7" s="11" t="s">
        <v>29</v>
      </c>
      <c r="BQ7" s="11" t="s">
        <v>29</v>
      </c>
      <c r="BR7" s="11" t="s">
        <v>29</v>
      </c>
      <c r="BS7" s="11" t="s">
        <v>29</v>
      </c>
      <c r="BT7" s="11" t="s">
        <v>29</v>
      </c>
      <c r="BU7" s="11" t="s">
        <v>29</v>
      </c>
      <c r="BV7" s="11" t="s">
        <v>29</v>
      </c>
      <c r="BW7" s="11" t="s">
        <v>61</v>
      </c>
    </row>
    <row r="8" spans="1:75" ht="12.75">
      <c r="A8" s="5" t="s">
        <v>31</v>
      </c>
      <c r="B8" s="11" t="s">
        <v>29</v>
      </c>
      <c r="C8" s="11" t="s">
        <v>29</v>
      </c>
      <c r="D8" s="11" t="s">
        <v>29</v>
      </c>
      <c r="E8" s="11" t="s">
        <v>29</v>
      </c>
      <c r="F8" s="11" t="s">
        <v>61</v>
      </c>
      <c r="G8" s="11" t="s">
        <v>29</v>
      </c>
      <c r="H8" s="11" t="s">
        <v>29</v>
      </c>
      <c r="I8" s="11" t="s">
        <v>29</v>
      </c>
      <c r="J8" s="11" t="s">
        <v>29</v>
      </c>
      <c r="K8" s="11" t="s">
        <v>29</v>
      </c>
      <c r="L8" s="11" t="s">
        <v>29</v>
      </c>
      <c r="M8" s="11" t="s">
        <v>29</v>
      </c>
      <c r="N8" s="11" t="s">
        <v>29</v>
      </c>
      <c r="O8" s="11" t="s">
        <v>29</v>
      </c>
      <c r="P8" s="11" t="s">
        <v>29</v>
      </c>
      <c r="Q8" s="11" t="s">
        <v>29</v>
      </c>
      <c r="R8" s="11" t="s">
        <v>61</v>
      </c>
      <c r="S8" s="11" t="s">
        <v>29</v>
      </c>
      <c r="T8" s="11" t="s">
        <v>29</v>
      </c>
      <c r="U8" s="11" t="s">
        <v>29</v>
      </c>
      <c r="V8" s="11" t="s">
        <v>61</v>
      </c>
      <c r="W8" s="11" t="s">
        <v>29</v>
      </c>
      <c r="X8" s="11" t="s">
        <v>29</v>
      </c>
      <c r="Y8" s="11" t="s">
        <v>29</v>
      </c>
      <c r="Z8" s="11" t="s">
        <v>61</v>
      </c>
      <c r="AA8" s="11" t="s">
        <v>29</v>
      </c>
      <c r="AB8" s="11" t="s">
        <v>29</v>
      </c>
      <c r="AC8" s="11" t="s">
        <v>29</v>
      </c>
      <c r="AD8" s="11" t="s">
        <v>29</v>
      </c>
      <c r="AE8" s="11" t="s">
        <v>29</v>
      </c>
      <c r="AF8" s="11" t="s">
        <v>29</v>
      </c>
      <c r="AG8" s="11" t="s">
        <v>61</v>
      </c>
      <c r="AH8" s="11" t="s">
        <v>29</v>
      </c>
      <c r="AI8" s="11" t="s">
        <v>29</v>
      </c>
      <c r="AJ8" s="11" t="s">
        <v>29</v>
      </c>
      <c r="AK8" s="11" t="s">
        <v>29</v>
      </c>
      <c r="AL8" s="11" t="s">
        <v>29</v>
      </c>
      <c r="AM8" s="11" t="s">
        <v>29</v>
      </c>
      <c r="AN8" s="11" t="s">
        <v>29</v>
      </c>
      <c r="AO8" s="11" t="s">
        <v>29</v>
      </c>
      <c r="AP8" s="11" t="s">
        <v>29</v>
      </c>
      <c r="AQ8" s="11" t="s">
        <v>29</v>
      </c>
      <c r="AR8" s="11" t="s">
        <v>29</v>
      </c>
      <c r="AS8" s="11" t="s">
        <v>29</v>
      </c>
      <c r="AT8" s="11" t="s">
        <v>29</v>
      </c>
      <c r="AU8" s="11" t="s">
        <v>29</v>
      </c>
      <c r="AV8" s="11" t="s">
        <v>61</v>
      </c>
      <c r="AW8" s="11" t="s">
        <v>29</v>
      </c>
      <c r="AX8" s="11" t="s">
        <v>61</v>
      </c>
      <c r="AY8" s="11" t="s">
        <v>29</v>
      </c>
      <c r="AZ8" s="11" t="s">
        <v>29</v>
      </c>
      <c r="BA8" s="11" t="s">
        <v>29</v>
      </c>
      <c r="BB8" s="11" t="s">
        <v>29</v>
      </c>
      <c r="BC8" s="11" t="s">
        <v>29</v>
      </c>
      <c r="BD8" s="11" t="s">
        <v>29</v>
      </c>
      <c r="BE8" s="11" t="s">
        <v>29</v>
      </c>
      <c r="BF8" s="11" t="s">
        <v>29</v>
      </c>
      <c r="BG8" s="11" t="s">
        <v>29</v>
      </c>
      <c r="BH8" s="11" t="s">
        <v>29</v>
      </c>
      <c r="BI8" s="11" t="s">
        <v>29</v>
      </c>
      <c r="BJ8" s="11" t="s">
        <v>29</v>
      </c>
      <c r="BK8" s="11" t="s">
        <v>29</v>
      </c>
      <c r="BL8" s="11" t="s">
        <v>29</v>
      </c>
      <c r="BM8" s="11" t="s">
        <v>29</v>
      </c>
      <c r="BN8" s="11" t="s">
        <v>29</v>
      </c>
      <c r="BO8" s="11" t="s">
        <v>61</v>
      </c>
      <c r="BP8" s="11" t="s">
        <v>29</v>
      </c>
      <c r="BQ8" s="11" t="s">
        <v>29</v>
      </c>
      <c r="BR8" s="11" t="s">
        <v>29</v>
      </c>
      <c r="BS8" s="11" t="s">
        <v>29</v>
      </c>
      <c r="BT8" s="11" t="s">
        <v>29</v>
      </c>
      <c r="BU8" s="11" t="s">
        <v>29</v>
      </c>
      <c r="BV8" s="11" t="s">
        <v>29</v>
      </c>
      <c r="BW8" s="11" t="s">
        <v>61</v>
      </c>
    </row>
    <row r="9" spans="1:75" ht="12.75">
      <c r="A9" s="5" t="s">
        <v>32</v>
      </c>
      <c r="B9" s="11" t="s">
        <v>29</v>
      </c>
      <c r="C9" s="11" t="s">
        <v>29</v>
      </c>
      <c r="D9" s="11" t="s">
        <v>29</v>
      </c>
      <c r="E9" s="11" t="s">
        <v>29</v>
      </c>
      <c r="F9" s="11" t="s">
        <v>29</v>
      </c>
      <c r="G9" s="11" t="s">
        <v>29</v>
      </c>
      <c r="H9" s="11" t="s">
        <v>29</v>
      </c>
      <c r="I9" s="11" t="s">
        <v>29</v>
      </c>
      <c r="J9" s="11" t="s">
        <v>29</v>
      </c>
      <c r="K9" s="11" t="s">
        <v>29</v>
      </c>
      <c r="L9" s="11" t="s">
        <v>29</v>
      </c>
      <c r="M9" s="11" t="s">
        <v>29</v>
      </c>
      <c r="N9" s="11" t="s">
        <v>29</v>
      </c>
      <c r="O9" s="11" t="s">
        <v>29</v>
      </c>
      <c r="P9" s="11" t="s">
        <v>29</v>
      </c>
      <c r="Q9" s="11" t="s">
        <v>29</v>
      </c>
      <c r="R9" s="11" t="s">
        <v>29</v>
      </c>
      <c r="S9" s="11" t="s">
        <v>29</v>
      </c>
      <c r="T9" s="11" t="s">
        <v>29</v>
      </c>
      <c r="U9" s="11" t="s">
        <v>29</v>
      </c>
      <c r="V9" s="11" t="s">
        <v>29</v>
      </c>
      <c r="W9" s="11" t="s">
        <v>29</v>
      </c>
      <c r="X9" s="11" t="s">
        <v>29</v>
      </c>
      <c r="Y9" s="11" t="s">
        <v>29</v>
      </c>
      <c r="Z9" s="11" t="s">
        <v>29</v>
      </c>
      <c r="AA9" s="11" t="s">
        <v>29</v>
      </c>
      <c r="AB9" s="11" t="s">
        <v>29</v>
      </c>
      <c r="AC9" s="11" t="s">
        <v>29</v>
      </c>
      <c r="AD9" s="11" t="s">
        <v>29</v>
      </c>
      <c r="AE9" s="11" t="s">
        <v>29</v>
      </c>
      <c r="AF9" s="11" t="s">
        <v>29</v>
      </c>
      <c r="AG9" s="11" t="s">
        <v>29</v>
      </c>
      <c r="AH9" s="11" t="s">
        <v>29</v>
      </c>
      <c r="AI9" s="11" t="s">
        <v>29</v>
      </c>
      <c r="AJ9" s="11" t="s">
        <v>29</v>
      </c>
      <c r="AK9" s="11" t="s">
        <v>29</v>
      </c>
      <c r="AL9" s="11" t="s">
        <v>29</v>
      </c>
      <c r="AM9" s="11" t="s">
        <v>29</v>
      </c>
      <c r="AN9" s="11" t="s">
        <v>29</v>
      </c>
      <c r="AO9" s="11" t="s">
        <v>29</v>
      </c>
      <c r="AP9" s="11" t="s">
        <v>29</v>
      </c>
      <c r="AQ9" s="11" t="s">
        <v>29</v>
      </c>
      <c r="AR9" s="11" t="s">
        <v>29</v>
      </c>
      <c r="AS9" s="11" t="s">
        <v>29</v>
      </c>
      <c r="AT9" s="11" t="s">
        <v>29</v>
      </c>
      <c r="AU9" s="11" t="s">
        <v>29</v>
      </c>
      <c r="AV9" s="11" t="s">
        <v>29</v>
      </c>
      <c r="AW9" s="11" t="s">
        <v>29</v>
      </c>
      <c r="AX9" s="11" t="s">
        <v>29</v>
      </c>
      <c r="AY9" s="11" t="s">
        <v>61</v>
      </c>
      <c r="AZ9" s="11" t="s">
        <v>29</v>
      </c>
      <c r="BA9" s="11" t="s">
        <v>29</v>
      </c>
      <c r="BB9" s="11" t="s">
        <v>29</v>
      </c>
      <c r="BC9" s="11" t="s">
        <v>29</v>
      </c>
      <c r="BD9" s="11" t="s">
        <v>29</v>
      </c>
      <c r="BE9" s="11" t="s">
        <v>29</v>
      </c>
      <c r="BF9" s="11" t="s">
        <v>29</v>
      </c>
      <c r="BG9" s="11" t="s">
        <v>29</v>
      </c>
      <c r="BH9" s="11" t="s">
        <v>29</v>
      </c>
      <c r="BI9" s="11" t="s">
        <v>29</v>
      </c>
      <c r="BJ9" s="11" t="s">
        <v>29</v>
      </c>
      <c r="BK9" s="11" t="s">
        <v>29</v>
      </c>
      <c r="BL9" s="11" t="s">
        <v>29</v>
      </c>
      <c r="BM9" s="11" t="s">
        <v>29</v>
      </c>
      <c r="BN9" s="11" t="s">
        <v>29</v>
      </c>
      <c r="BO9" s="11" t="s">
        <v>29</v>
      </c>
      <c r="BP9" s="11" t="s">
        <v>29</v>
      </c>
      <c r="BQ9" s="11" t="s">
        <v>29</v>
      </c>
      <c r="BR9" s="11" t="s">
        <v>29</v>
      </c>
      <c r="BS9" s="11" t="s">
        <v>29</v>
      </c>
      <c r="BT9" s="11" t="s">
        <v>29</v>
      </c>
      <c r="BU9" s="11" t="s">
        <v>29</v>
      </c>
      <c r="BV9" s="11" t="s">
        <v>29</v>
      </c>
      <c r="BW9" s="11" t="s">
        <v>29</v>
      </c>
    </row>
    <row r="10" spans="1:75" ht="12.75">
      <c r="A10" s="5" t="s">
        <v>33</v>
      </c>
      <c r="B10" s="11" t="s">
        <v>29</v>
      </c>
      <c r="C10" s="11" t="s">
        <v>29</v>
      </c>
      <c r="D10" s="11" t="s">
        <v>29</v>
      </c>
      <c r="E10" s="11" t="s">
        <v>29</v>
      </c>
      <c r="F10" s="11" t="s">
        <v>29</v>
      </c>
      <c r="G10" s="11" t="s">
        <v>29</v>
      </c>
      <c r="H10" s="11" t="s">
        <v>61</v>
      </c>
      <c r="I10" s="11" t="s">
        <v>29</v>
      </c>
      <c r="J10" s="11" t="s">
        <v>29</v>
      </c>
      <c r="K10" s="11" t="s">
        <v>29</v>
      </c>
      <c r="L10" s="11" t="s">
        <v>29</v>
      </c>
      <c r="M10" s="11" t="s">
        <v>29</v>
      </c>
      <c r="N10" s="11" t="s">
        <v>29</v>
      </c>
      <c r="O10" s="11" t="s">
        <v>29</v>
      </c>
      <c r="P10" s="11" t="s">
        <v>29</v>
      </c>
      <c r="Q10" s="11" t="s">
        <v>29</v>
      </c>
      <c r="R10" s="11" t="s">
        <v>29</v>
      </c>
      <c r="S10" s="11" t="s">
        <v>29</v>
      </c>
      <c r="T10" s="11" t="s">
        <v>29</v>
      </c>
      <c r="U10" s="11" t="s">
        <v>29</v>
      </c>
      <c r="V10" s="11" t="s">
        <v>29</v>
      </c>
      <c r="W10" s="11" t="s">
        <v>29</v>
      </c>
      <c r="X10" s="11" t="s">
        <v>29</v>
      </c>
      <c r="Y10" s="11" t="s">
        <v>29</v>
      </c>
      <c r="Z10" s="11" t="s">
        <v>29</v>
      </c>
      <c r="AA10" s="11" t="s">
        <v>29</v>
      </c>
      <c r="AB10" s="11" t="s">
        <v>29</v>
      </c>
      <c r="AC10" s="11" t="s">
        <v>29</v>
      </c>
      <c r="AD10" s="11" t="s">
        <v>29</v>
      </c>
      <c r="AE10" s="11" t="s">
        <v>29</v>
      </c>
      <c r="AF10" s="11" t="s">
        <v>61</v>
      </c>
      <c r="AG10" s="11" t="s">
        <v>29</v>
      </c>
      <c r="AH10" s="11" t="s">
        <v>29</v>
      </c>
      <c r="AI10" s="11" t="s">
        <v>29</v>
      </c>
      <c r="AJ10" s="11" t="s">
        <v>29</v>
      </c>
      <c r="AK10" s="11" t="s">
        <v>29</v>
      </c>
      <c r="AL10" s="11" t="s">
        <v>29</v>
      </c>
      <c r="AM10" s="11" t="s">
        <v>29</v>
      </c>
      <c r="AN10" s="11" t="s">
        <v>29</v>
      </c>
      <c r="AO10" s="11" t="s">
        <v>61</v>
      </c>
      <c r="AP10" s="11" t="s">
        <v>29</v>
      </c>
      <c r="AQ10" s="11" t="s">
        <v>29</v>
      </c>
      <c r="AR10" s="11" t="s">
        <v>29</v>
      </c>
      <c r="AS10" s="11" t="s">
        <v>29</v>
      </c>
      <c r="AT10" s="11" t="s">
        <v>29</v>
      </c>
      <c r="AU10" s="11" t="s">
        <v>29</v>
      </c>
      <c r="AV10" s="11" t="s">
        <v>29</v>
      </c>
      <c r="AW10" s="11" t="s">
        <v>29</v>
      </c>
      <c r="AX10" s="11" t="s">
        <v>29</v>
      </c>
      <c r="AY10" s="11" t="s">
        <v>29</v>
      </c>
      <c r="AZ10" s="11" t="s">
        <v>29</v>
      </c>
      <c r="BA10" s="11" t="s">
        <v>29</v>
      </c>
      <c r="BB10" s="11" t="s">
        <v>29</v>
      </c>
      <c r="BC10" s="11" t="s">
        <v>29</v>
      </c>
      <c r="BD10" s="11" t="s">
        <v>29</v>
      </c>
      <c r="BE10" s="11" t="s">
        <v>29</v>
      </c>
      <c r="BF10" s="11" t="s">
        <v>29</v>
      </c>
      <c r="BG10" s="11" t="s">
        <v>29</v>
      </c>
      <c r="BH10" s="11" t="s">
        <v>29</v>
      </c>
      <c r="BI10" s="11" t="s">
        <v>29</v>
      </c>
      <c r="BJ10" s="11" t="s">
        <v>29</v>
      </c>
      <c r="BK10" s="11" t="s">
        <v>29</v>
      </c>
      <c r="BL10" s="11" t="s">
        <v>29</v>
      </c>
      <c r="BM10" s="11" t="s">
        <v>29</v>
      </c>
      <c r="BN10" s="11" t="s">
        <v>29</v>
      </c>
      <c r="BO10" s="11" t="s">
        <v>29</v>
      </c>
      <c r="BP10" s="11" t="s">
        <v>29</v>
      </c>
      <c r="BQ10" s="11" t="s">
        <v>29</v>
      </c>
      <c r="BR10" s="11" t="s">
        <v>61</v>
      </c>
      <c r="BS10" s="11" t="s">
        <v>61</v>
      </c>
      <c r="BT10" s="11" t="s">
        <v>29</v>
      </c>
      <c r="BU10" s="11" t="s">
        <v>29</v>
      </c>
      <c r="BV10" s="11" t="s">
        <v>29</v>
      </c>
      <c r="BW10" s="11" t="s">
        <v>29</v>
      </c>
    </row>
    <row r="11" spans="1:75" ht="12.75">
      <c r="A11" s="5" t="s">
        <v>34</v>
      </c>
      <c r="B11" s="11" t="s">
        <v>29</v>
      </c>
      <c r="C11" s="11" t="s">
        <v>29</v>
      </c>
      <c r="D11" s="11" t="s">
        <v>29</v>
      </c>
      <c r="E11" s="11" t="s">
        <v>29</v>
      </c>
      <c r="F11" s="11" t="s">
        <v>29</v>
      </c>
      <c r="G11" s="11" t="s">
        <v>29</v>
      </c>
      <c r="H11" s="11" t="s">
        <v>29</v>
      </c>
      <c r="I11" s="11" t="s">
        <v>29</v>
      </c>
      <c r="J11" s="11" t="s">
        <v>29</v>
      </c>
      <c r="K11" s="11" t="s">
        <v>29</v>
      </c>
      <c r="L11" s="11" t="s">
        <v>29</v>
      </c>
      <c r="M11" s="11" t="s">
        <v>29</v>
      </c>
      <c r="N11" s="11" t="s">
        <v>29</v>
      </c>
      <c r="O11" s="11" t="s">
        <v>29</v>
      </c>
      <c r="P11" s="11" t="s">
        <v>29</v>
      </c>
      <c r="Q11" s="11" t="s">
        <v>29</v>
      </c>
      <c r="R11" s="11" t="s">
        <v>29</v>
      </c>
      <c r="S11" s="11" t="s">
        <v>29</v>
      </c>
      <c r="T11" s="11" t="s">
        <v>29</v>
      </c>
      <c r="U11" s="11" t="s">
        <v>29</v>
      </c>
      <c r="V11" s="11" t="s">
        <v>29</v>
      </c>
      <c r="W11" s="11" t="s">
        <v>29</v>
      </c>
      <c r="X11" s="11" t="s">
        <v>29</v>
      </c>
      <c r="Y11" s="11" t="s">
        <v>29</v>
      </c>
      <c r="Z11" s="11" t="s">
        <v>29</v>
      </c>
      <c r="AA11" s="11" t="s">
        <v>29</v>
      </c>
      <c r="AB11" s="11" t="s">
        <v>29</v>
      </c>
      <c r="AC11" s="11" t="s">
        <v>29</v>
      </c>
      <c r="AD11" s="11" t="s">
        <v>29</v>
      </c>
      <c r="AE11" s="11" t="s">
        <v>29</v>
      </c>
      <c r="AF11" s="11" t="s">
        <v>29</v>
      </c>
      <c r="AG11" s="11" t="s">
        <v>29</v>
      </c>
      <c r="AH11" s="11" t="s">
        <v>29</v>
      </c>
      <c r="AI11" s="11" t="s">
        <v>29</v>
      </c>
      <c r="AJ11" s="11" t="s">
        <v>29</v>
      </c>
      <c r="AK11" s="11" t="s">
        <v>29</v>
      </c>
      <c r="AL11" s="11" t="s">
        <v>29</v>
      </c>
      <c r="AM11" s="11" t="s">
        <v>29</v>
      </c>
      <c r="AN11" s="11" t="s">
        <v>29</v>
      </c>
      <c r="AO11" s="11" t="s">
        <v>29</v>
      </c>
      <c r="AP11" s="11" t="s">
        <v>29</v>
      </c>
      <c r="AQ11" s="11" t="s">
        <v>29</v>
      </c>
      <c r="AR11" s="11" t="s">
        <v>29</v>
      </c>
      <c r="AS11" s="11" t="s">
        <v>29</v>
      </c>
      <c r="AT11" s="11" t="s">
        <v>29</v>
      </c>
      <c r="AU11" s="11" t="s">
        <v>29</v>
      </c>
      <c r="AV11" s="11" t="s">
        <v>29</v>
      </c>
      <c r="AW11" s="11" t="s">
        <v>29</v>
      </c>
      <c r="AX11" s="11" t="s">
        <v>29</v>
      </c>
      <c r="AY11" s="11" t="s">
        <v>29</v>
      </c>
      <c r="AZ11" s="11" t="s">
        <v>61</v>
      </c>
      <c r="BA11" s="11" t="s">
        <v>29</v>
      </c>
      <c r="BB11" s="11" t="s">
        <v>29</v>
      </c>
      <c r="BC11" s="11" t="s">
        <v>29</v>
      </c>
      <c r="BD11" s="11" t="s">
        <v>29</v>
      </c>
      <c r="BE11" s="11" t="s">
        <v>29</v>
      </c>
      <c r="BF11" s="11" t="s">
        <v>29</v>
      </c>
      <c r="BG11" s="11" t="s">
        <v>29</v>
      </c>
      <c r="BH11" s="11" t="s">
        <v>29</v>
      </c>
      <c r="BI11" s="11" t="s">
        <v>29</v>
      </c>
      <c r="BJ11" s="11" t="s">
        <v>29</v>
      </c>
      <c r="BK11" s="11" t="s">
        <v>29</v>
      </c>
      <c r="BL11" s="11" t="s">
        <v>29</v>
      </c>
      <c r="BM11" s="11" t="s">
        <v>29</v>
      </c>
      <c r="BN11" s="11" t="s">
        <v>29</v>
      </c>
      <c r="BO11" s="11" t="s">
        <v>29</v>
      </c>
      <c r="BP11" s="11" t="s">
        <v>29</v>
      </c>
      <c r="BQ11" s="11" t="s">
        <v>29</v>
      </c>
      <c r="BR11" s="11" t="s">
        <v>29</v>
      </c>
      <c r="BS11" s="11" t="s">
        <v>29</v>
      </c>
      <c r="BT11" s="11" t="s">
        <v>29</v>
      </c>
      <c r="BU11" s="11" t="s">
        <v>29</v>
      </c>
      <c r="BV11" s="11" t="s">
        <v>29</v>
      </c>
      <c r="BW11" s="11" t="s">
        <v>29</v>
      </c>
    </row>
    <row r="12" spans="1:75" ht="12.75">
      <c r="A12" s="5" t="s">
        <v>35</v>
      </c>
      <c r="B12" s="11" t="s">
        <v>61</v>
      </c>
      <c r="C12" s="11" t="s">
        <v>61</v>
      </c>
      <c r="D12" s="11" t="s">
        <v>61</v>
      </c>
      <c r="E12" s="11" t="s">
        <v>61</v>
      </c>
      <c r="F12" s="11" t="s">
        <v>29</v>
      </c>
      <c r="G12" s="11" t="s">
        <v>29</v>
      </c>
      <c r="H12" s="11" t="s">
        <v>61</v>
      </c>
      <c r="I12" s="11" t="s">
        <v>29</v>
      </c>
      <c r="J12" s="11" t="s">
        <v>61</v>
      </c>
      <c r="K12" s="11" t="s">
        <v>61</v>
      </c>
      <c r="L12" s="11" t="s">
        <v>61</v>
      </c>
      <c r="M12" s="11" t="s">
        <v>29</v>
      </c>
      <c r="N12" s="11" t="s">
        <v>61</v>
      </c>
      <c r="O12" s="11" t="s">
        <v>61</v>
      </c>
      <c r="P12" s="11" t="s">
        <v>61</v>
      </c>
      <c r="Q12" s="11" t="s">
        <v>61</v>
      </c>
      <c r="R12" s="11" t="s">
        <v>29</v>
      </c>
      <c r="S12" s="11" t="s">
        <v>29</v>
      </c>
      <c r="T12" s="11" t="s">
        <v>29</v>
      </c>
      <c r="U12" s="11" t="s">
        <v>61</v>
      </c>
      <c r="V12" s="11" t="s">
        <v>61</v>
      </c>
      <c r="W12" s="11" t="s">
        <v>61</v>
      </c>
      <c r="X12" s="11" t="s">
        <v>29</v>
      </c>
      <c r="Y12" s="11" t="s">
        <v>61</v>
      </c>
      <c r="Z12" s="11" t="s">
        <v>29</v>
      </c>
      <c r="AA12" s="11" t="s">
        <v>29</v>
      </c>
      <c r="AB12" s="11" t="s">
        <v>29</v>
      </c>
      <c r="AC12" s="11" t="s">
        <v>29</v>
      </c>
      <c r="AD12" s="11" t="s">
        <v>61</v>
      </c>
      <c r="AE12" s="11" t="s">
        <v>29</v>
      </c>
      <c r="AF12" s="11" t="s">
        <v>61</v>
      </c>
      <c r="AG12" s="11" t="s">
        <v>29</v>
      </c>
      <c r="AH12" s="11" t="s">
        <v>29</v>
      </c>
      <c r="AI12" s="11" t="s">
        <v>29</v>
      </c>
      <c r="AJ12" s="11" t="s">
        <v>29</v>
      </c>
      <c r="AK12" s="11" t="s">
        <v>61</v>
      </c>
      <c r="AL12" s="11" t="s">
        <v>61</v>
      </c>
      <c r="AM12" s="11" t="s">
        <v>61</v>
      </c>
      <c r="AN12" s="11" t="s">
        <v>61</v>
      </c>
      <c r="AO12" s="11" t="s">
        <v>61</v>
      </c>
      <c r="AP12" s="11" t="s">
        <v>29</v>
      </c>
      <c r="AQ12" s="11" t="s">
        <v>61</v>
      </c>
      <c r="AR12" s="11" t="s">
        <v>61</v>
      </c>
      <c r="AS12" s="11" t="s">
        <v>29</v>
      </c>
      <c r="AT12" s="11" t="s">
        <v>61</v>
      </c>
      <c r="AU12" s="11" t="s">
        <v>61</v>
      </c>
      <c r="AV12" s="11" t="s">
        <v>29</v>
      </c>
      <c r="AW12" s="11" t="s">
        <v>29</v>
      </c>
      <c r="AX12" s="11" t="s">
        <v>61</v>
      </c>
      <c r="AY12" s="11" t="s">
        <v>29</v>
      </c>
      <c r="AZ12" s="11" t="s">
        <v>29</v>
      </c>
      <c r="BA12" s="11" t="s">
        <v>61</v>
      </c>
      <c r="BB12" s="11" t="s">
        <v>61</v>
      </c>
      <c r="BC12" s="11" t="s">
        <v>61</v>
      </c>
      <c r="BD12" s="11" t="s">
        <v>61</v>
      </c>
      <c r="BE12" s="11" t="s">
        <v>29</v>
      </c>
      <c r="BF12" s="11" t="s">
        <v>61</v>
      </c>
      <c r="BG12" s="11" t="s">
        <v>61</v>
      </c>
      <c r="BH12" s="11" t="s">
        <v>61</v>
      </c>
      <c r="BI12" s="11" t="s">
        <v>61</v>
      </c>
      <c r="BJ12" s="11" t="s">
        <v>61</v>
      </c>
      <c r="BK12" s="11" t="s">
        <v>61</v>
      </c>
      <c r="BL12" s="11" t="s">
        <v>29</v>
      </c>
      <c r="BM12" s="11" t="s">
        <v>29</v>
      </c>
      <c r="BN12" s="11" t="s">
        <v>61</v>
      </c>
      <c r="BO12" s="11" t="s">
        <v>61</v>
      </c>
      <c r="BP12" s="11" t="s">
        <v>61</v>
      </c>
      <c r="BQ12" s="11" t="s">
        <v>29</v>
      </c>
      <c r="BR12" s="11" t="s">
        <v>61</v>
      </c>
      <c r="BS12" s="11" t="s">
        <v>61</v>
      </c>
      <c r="BT12" s="11" t="s">
        <v>61</v>
      </c>
      <c r="BU12" s="11" t="s">
        <v>61</v>
      </c>
      <c r="BV12" s="11" t="s">
        <v>61</v>
      </c>
      <c r="BW12" s="11" t="s">
        <v>61</v>
      </c>
    </row>
    <row r="13" spans="1:75" ht="12.75">
      <c r="A13" s="5" t="s">
        <v>36</v>
      </c>
      <c r="B13" s="11" t="s">
        <v>29</v>
      </c>
      <c r="C13" s="11" t="s">
        <v>29</v>
      </c>
      <c r="D13" s="11" t="s">
        <v>29</v>
      </c>
      <c r="E13" s="11" t="s">
        <v>61</v>
      </c>
      <c r="F13" s="11" t="s">
        <v>29</v>
      </c>
      <c r="G13" s="11" t="s">
        <v>29</v>
      </c>
      <c r="H13" s="11" t="s">
        <v>61</v>
      </c>
      <c r="I13" s="11" t="s">
        <v>29</v>
      </c>
      <c r="J13" s="11" t="s">
        <v>29</v>
      </c>
      <c r="K13" s="11" t="s">
        <v>29</v>
      </c>
      <c r="L13" s="11" t="s">
        <v>29</v>
      </c>
      <c r="M13" s="11" t="s">
        <v>29</v>
      </c>
      <c r="N13" s="11" t="s">
        <v>29</v>
      </c>
      <c r="O13" s="11" t="s">
        <v>29</v>
      </c>
      <c r="P13" s="11" t="s">
        <v>29</v>
      </c>
      <c r="Q13" s="11" t="s">
        <v>29</v>
      </c>
      <c r="R13" s="11" t="s">
        <v>29</v>
      </c>
      <c r="S13" s="11" t="s">
        <v>29</v>
      </c>
      <c r="T13" s="11" t="s">
        <v>29</v>
      </c>
      <c r="U13" s="11" t="s">
        <v>29</v>
      </c>
      <c r="V13" s="11" t="s">
        <v>61</v>
      </c>
      <c r="W13" s="11" t="s">
        <v>29</v>
      </c>
      <c r="X13" s="11" t="s">
        <v>29</v>
      </c>
      <c r="Y13" s="11" t="s">
        <v>29</v>
      </c>
      <c r="Z13" s="11" t="s">
        <v>29</v>
      </c>
      <c r="AA13" s="11" t="s">
        <v>29</v>
      </c>
      <c r="AB13" s="11" t="s">
        <v>29</v>
      </c>
      <c r="AC13" s="11" t="s">
        <v>29</v>
      </c>
      <c r="AD13" s="11" t="s">
        <v>29</v>
      </c>
      <c r="AE13" s="11" t="s">
        <v>29</v>
      </c>
      <c r="AF13" s="11" t="s">
        <v>29</v>
      </c>
      <c r="AG13" s="11" t="s">
        <v>29</v>
      </c>
      <c r="AH13" s="11" t="s">
        <v>29</v>
      </c>
      <c r="AI13" s="11" t="s">
        <v>29</v>
      </c>
      <c r="AJ13" s="11" t="s">
        <v>29</v>
      </c>
      <c r="AK13" s="11" t="s">
        <v>29</v>
      </c>
      <c r="AL13" s="11" t="s">
        <v>29</v>
      </c>
      <c r="AM13" s="11" t="s">
        <v>29</v>
      </c>
      <c r="AN13" s="11" t="s">
        <v>29</v>
      </c>
      <c r="AO13" s="11" t="s">
        <v>61</v>
      </c>
      <c r="AP13" s="11" t="s">
        <v>29</v>
      </c>
      <c r="AQ13" s="11" t="s">
        <v>29</v>
      </c>
      <c r="AR13" s="11" t="s">
        <v>29</v>
      </c>
      <c r="AS13" s="11" t="s">
        <v>29</v>
      </c>
      <c r="AT13" s="11" t="s">
        <v>29</v>
      </c>
      <c r="AU13" s="11" t="s">
        <v>29</v>
      </c>
      <c r="AV13" s="11" t="s">
        <v>29</v>
      </c>
      <c r="AW13" s="11" t="s">
        <v>29</v>
      </c>
      <c r="AX13" s="11" t="s">
        <v>29</v>
      </c>
      <c r="AY13" s="11" t="s">
        <v>29</v>
      </c>
      <c r="AZ13" s="11" t="s">
        <v>29</v>
      </c>
      <c r="BA13" s="11" t="s">
        <v>29</v>
      </c>
      <c r="BB13" s="11" t="s">
        <v>29</v>
      </c>
      <c r="BC13" s="11" t="s">
        <v>29</v>
      </c>
      <c r="BD13" s="11" t="s">
        <v>29</v>
      </c>
      <c r="BE13" s="11" t="s">
        <v>29</v>
      </c>
      <c r="BF13" s="11" t="s">
        <v>29</v>
      </c>
      <c r="BG13" s="11" t="s">
        <v>29</v>
      </c>
      <c r="BH13" s="11" t="s">
        <v>29</v>
      </c>
      <c r="BI13" s="11" t="s">
        <v>29</v>
      </c>
      <c r="BJ13" s="11" t="s">
        <v>29</v>
      </c>
      <c r="BK13" s="11" t="s">
        <v>29</v>
      </c>
      <c r="BL13" s="11" t="s">
        <v>29</v>
      </c>
      <c r="BM13" s="11" t="s">
        <v>29</v>
      </c>
      <c r="BN13" s="11" t="s">
        <v>29</v>
      </c>
      <c r="BO13" s="11" t="s">
        <v>61</v>
      </c>
      <c r="BP13" s="11" t="s">
        <v>29</v>
      </c>
      <c r="BQ13" s="11" t="s">
        <v>29</v>
      </c>
      <c r="BR13" s="11" t="s">
        <v>29</v>
      </c>
      <c r="BS13" s="11" t="s">
        <v>61</v>
      </c>
      <c r="BT13" s="11" t="s">
        <v>29</v>
      </c>
      <c r="BU13" s="11" t="s">
        <v>29</v>
      </c>
      <c r="BV13" s="11" t="s">
        <v>29</v>
      </c>
      <c r="BW13" s="11" t="s">
        <v>29</v>
      </c>
    </row>
    <row r="14" spans="1:75" ht="12.75">
      <c r="A14" s="5" t="s">
        <v>66</v>
      </c>
      <c r="B14" s="11" t="s">
        <v>29</v>
      </c>
      <c r="C14" s="11" t="s">
        <v>29</v>
      </c>
      <c r="D14" s="11" t="s">
        <v>29</v>
      </c>
      <c r="E14" s="11" t="s">
        <v>61</v>
      </c>
      <c r="F14" s="11" t="s">
        <v>29</v>
      </c>
      <c r="G14" s="11" t="s">
        <v>29</v>
      </c>
      <c r="H14" s="11" t="s">
        <v>61</v>
      </c>
      <c r="I14" s="11" t="s">
        <v>29</v>
      </c>
      <c r="J14" s="11" t="s">
        <v>29</v>
      </c>
      <c r="K14" s="11" t="s">
        <v>29</v>
      </c>
      <c r="L14" s="11" t="s">
        <v>29</v>
      </c>
      <c r="M14" s="11" t="s">
        <v>29</v>
      </c>
      <c r="N14" s="11" t="s">
        <v>29</v>
      </c>
      <c r="O14" s="11" t="s">
        <v>29</v>
      </c>
      <c r="P14" s="11" t="s">
        <v>29</v>
      </c>
      <c r="Q14" s="11" t="s">
        <v>29</v>
      </c>
      <c r="R14" s="11" t="s">
        <v>29</v>
      </c>
      <c r="S14" s="11" t="s">
        <v>29</v>
      </c>
      <c r="T14" s="11" t="s">
        <v>29</v>
      </c>
      <c r="U14" s="11" t="s">
        <v>29</v>
      </c>
      <c r="V14" s="11" t="s">
        <v>29</v>
      </c>
      <c r="W14" s="11" t="s">
        <v>29</v>
      </c>
      <c r="X14" s="11" t="s">
        <v>29</v>
      </c>
      <c r="Y14" s="11" t="s">
        <v>29</v>
      </c>
      <c r="Z14" s="11" t="s">
        <v>29</v>
      </c>
      <c r="AA14" s="11" t="s">
        <v>29</v>
      </c>
      <c r="AB14" s="11" t="s">
        <v>29</v>
      </c>
      <c r="AC14" s="11" t="s">
        <v>29</v>
      </c>
      <c r="AD14" s="11" t="s">
        <v>29</v>
      </c>
      <c r="AE14" s="11" t="s">
        <v>29</v>
      </c>
      <c r="AF14" s="11" t="s">
        <v>29</v>
      </c>
      <c r="AG14" s="11" t="s">
        <v>29</v>
      </c>
      <c r="AH14" s="11" t="s">
        <v>29</v>
      </c>
      <c r="AI14" s="11" t="s">
        <v>29</v>
      </c>
      <c r="AJ14" s="11" t="s">
        <v>29</v>
      </c>
      <c r="AK14" s="11" t="s">
        <v>29</v>
      </c>
      <c r="AL14" s="11" t="s">
        <v>29</v>
      </c>
      <c r="AM14" s="11" t="s">
        <v>29</v>
      </c>
      <c r="AN14" s="11" t="s">
        <v>29</v>
      </c>
      <c r="AO14" s="11" t="s">
        <v>29</v>
      </c>
      <c r="AP14" s="11" t="s">
        <v>29</v>
      </c>
      <c r="AQ14" s="11" t="s">
        <v>29</v>
      </c>
      <c r="AR14" s="11" t="s">
        <v>29</v>
      </c>
      <c r="AS14" s="11" t="s">
        <v>29</v>
      </c>
      <c r="AT14" s="11" t="s">
        <v>29</v>
      </c>
      <c r="AU14" s="11" t="s">
        <v>29</v>
      </c>
      <c r="AV14" s="11" t="s">
        <v>29</v>
      </c>
      <c r="AW14" s="11" t="s">
        <v>29</v>
      </c>
      <c r="AX14" s="11" t="s">
        <v>29</v>
      </c>
      <c r="AY14" s="11" t="s">
        <v>29</v>
      </c>
      <c r="AZ14" s="11" t="s">
        <v>29</v>
      </c>
      <c r="BA14" s="11" t="s">
        <v>29</v>
      </c>
      <c r="BB14" s="11" t="s">
        <v>29</v>
      </c>
      <c r="BC14" s="11" t="s">
        <v>29</v>
      </c>
      <c r="BD14" s="11" t="s">
        <v>29</v>
      </c>
      <c r="BE14" s="11" t="s">
        <v>29</v>
      </c>
      <c r="BF14" s="11" t="s">
        <v>29</v>
      </c>
      <c r="BG14" s="11" t="s">
        <v>29</v>
      </c>
      <c r="BH14" s="11" t="s">
        <v>29</v>
      </c>
      <c r="BI14" s="11" t="s">
        <v>29</v>
      </c>
      <c r="BJ14" s="11" t="s">
        <v>29</v>
      </c>
      <c r="BK14" s="11" t="s">
        <v>29</v>
      </c>
      <c r="BL14" s="11" t="s">
        <v>29</v>
      </c>
      <c r="BM14" s="11" t="s">
        <v>29</v>
      </c>
      <c r="BN14" s="11" t="s">
        <v>29</v>
      </c>
      <c r="BO14" s="11" t="s">
        <v>29</v>
      </c>
      <c r="BP14" s="11" t="s">
        <v>29</v>
      </c>
      <c r="BQ14" s="11" t="s">
        <v>29</v>
      </c>
      <c r="BR14" s="11" t="s">
        <v>29</v>
      </c>
      <c r="BS14" s="11" t="s">
        <v>29</v>
      </c>
      <c r="BT14" s="11" t="s">
        <v>29</v>
      </c>
      <c r="BU14" s="11" t="s">
        <v>29</v>
      </c>
      <c r="BV14" s="11" t="s">
        <v>29</v>
      </c>
      <c r="BW14" s="11" t="s">
        <v>29</v>
      </c>
    </row>
    <row r="15" spans="1:75" ht="12.75">
      <c r="A15" s="5" t="s">
        <v>37</v>
      </c>
      <c r="B15" s="11" t="s">
        <v>29</v>
      </c>
      <c r="C15" s="11" t="s">
        <v>29</v>
      </c>
      <c r="D15" s="11" t="s">
        <v>29</v>
      </c>
      <c r="E15" s="11" t="s">
        <v>61</v>
      </c>
      <c r="F15" s="11" t="s">
        <v>29</v>
      </c>
      <c r="G15" s="11" t="s">
        <v>29</v>
      </c>
      <c r="H15" s="11" t="s">
        <v>61</v>
      </c>
      <c r="I15" s="11" t="s">
        <v>29</v>
      </c>
      <c r="J15" s="11" t="s">
        <v>29</v>
      </c>
      <c r="K15" s="11" t="s">
        <v>61</v>
      </c>
      <c r="L15" s="11" t="s">
        <v>29</v>
      </c>
      <c r="M15" s="11" t="s">
        <v>29</v>
      </c>
      <c r="N15" s="11" t="s">
        <v>29</v>
      </c>
      <c r="O15" s="11" t="s">
        <v>29</v>
      </c>
      <c r="P15" s="11" t="s">
        <v>29</v>
      </c>
      <c r="Q15" s="11" t="s">
        <v>29</v>
      </c>
      <c r="R15" s="11" t="s">
        <v>29</v>
      </c>
      <c r="S15" s="11" t="s">
        <v>29</v>
      </c>
      <c r="T15" s="11" t="s">
        <v>29</v>
      </c>
      <c r="U15" s="11" t="s">
        <v>61</v>
      </c>
      <c r="V15" s="11" t="s">
        <v>61</v>
      </c>
      <c r="W15" s="11" t="s">
        <v>29</v>
      </c>
      <c r="X15" s="11" t="s">
        <v>29</v>
      </c>
      <c r="Y15" s="11" t="s">
        <v>29</v>
      </c>
      <c r="Z15" s="11" t="s">
        <v>29</v>
      </c>
      <c r="AA15" s="11" t="s">
        <v>29</v>
      </c>
      <c r="AB15" s="11" t="s">
        <v>29</v>
      </c>
      <c r="AC15" s="11" t="s">
        <v>29</v>
      </c>
      <c r="AD15" s="11" t="s">
        <v>29</v>
      </c>
      <c r="AE15" s="11" t="s">
        <v>61</v>
      </c>
      <c r="AF15" s="11" t="s">
        <v>61</v>
      </c>
      <c r="AG15" s="11" t="s">
        <v>29</v>
      </c>
      <c r="AH15" s="11" t="s">
        <v>29</v>
      </c>
      <c r="AI15" s="11" t="s">
        <v>29</v>
      </c>
      <c r="AJ15" s="11" t="s">
        <v>29</v>
      </c>
      <c r="AK15" s="11" t="s">
        <v>29</v>
      </c>
      <c r="AL15" s="11" t="s">
        <v>29</v>
      </c>
      <c r="AM15" s="11" t="s">
        <v>29</v>
      </c>
      <c r="AN15" s="11" t="s">
        <v>29</v>
      </c>
      <c r="AO15" s="11" t="s">
        <v>61</v>
      </c>
      <c r="AP15" s="11" t="s">
        <v>29</v>
      </c>
      <c r="AQ15" s="11" t="s">
        <v>29</v>
      </c>
      <c r="AR15" s="11" t="s">
        <v>29</v>
      </c>
      <c r="AS15" s="11" t="s">
        <v>29</v>
      </c>
      <c r="AT15" s="11" t="s">
        <v>29</v>
      </c>
      <c r="AU15" s="11" t="s">
        <v>29</v>
      </c>
      <c r="AV15" s="11" t="s">
        <v>29</v>
      </c>
      <c r="AW15" s="11" t="s">
        <v>29</v>
      </c>
      <c r="AX15" s="11" t="s">
        <v>61</v>
      </c>
      <c r="AY15" s="11" t="s">
        <v>29</v>
      </c>
      <c r="AZ15" s="11" t="s">
        <v>29</v>
      </c>
      <c r="BA15" s="11" t="s">
        <v>29</v>
      </c>
      <c r="BB15" s="11" t="s">
        <v>29</v>
      </c>
      <c r="BC15" s="11" t="s">
        <v>61</v>
      </c>
      <c r="BD15" s="11" t="s">
        <v>29</v>
      </c>
      <c r="BE15" s="11" t="s">
        <v>61</v>
      </c>
      <c r="BF15" s="11" t="s">
        <v>61</v>
      </c>
      <c r="BG15" s="11" t="s">
        <v>29</v>
      </c>
      <c r="BH15" s="11" t="s">
        <v>29</v>
      </c>
      <c r="BI15" s="11" t="s">
        <v>29</v>
      </c>
      <c r="BJ15" s="11" t="s">
        <v>29</v>
      </c>
      <c r="BK15" s="11" t="s">
        <v>29</v>
      </c>
      <c r="BL15" s="11" t="s">
        <v>29</v>
      </c>
      <c r="BM15" s="11" t="s">
        <v>29</v>
      </c>
      <c r="BN15" s="11" t="s">
        <v>29</v>
      </c>
      <c r="BO15" s="11" t="s">
        <v>61</v>
      </c>
      <c r="BP15" s="11" t="s">
        <v>61</v>
      </c>
      <c r="BQ15" s="11" t="s">
        <v>61</v>
      </c>
      <c r="BR15" s="11" t="s">
        <v>61</v>
      </c>
      <c r="BS15" s="11" t="s">
        <v>61</v>
      </c>
      <c r="BT15" s="11" t="s">
        <v>29</v>
      </c>
      <c r="BU15" s="11" t="s">
        <v>29</v>
      </c>
      <c r="BV15" s="11" t="s">
        <v>61</v>
      </c>
      <c r="BW15" s="11" t="s">
        <v>61</v>
      </c>
    </row>
    <row r="16" spans="1:75" ht="12.75">
      <c r="A16" s="5" t="s">
        <v>38</v>
      </c>
      <c r="B16" s="11" t="s">
        <v>29</v>
      </c>
      <c r="C16" s="11" t="s">
        <v>29</v>
      </c>
      <c r="D16" s="11" t="s">
        <v>29</v>
      </c>
      <c r="E16" s="11" t="s">
        <v>61</v>
      </c>
      <c r="F16" s="11" t="s">
        <v>29</v>
      </c>
      <c r="G16" s="11" t="s">
        <v>29</v>
      </c>
      <c r="H16" s="11" t="s">
        <v>29</v>
      </c>
      <c r="I16" s="11" t="s">
        <v>29</v>
      </c>
      <c r="J16" s="11" t="s">
        <v>29</v>
      </c>
      <c r="K16" s="11" t="s">
        <v>29</v>
      </c>
      <c r="L16" s="11" t="s">
        <v>29</v>
      </c>
      <c r="M16" s="11" t="s">
        <v>29</v>
      </c>
      <c r="N16" s="11" t="s">
        <v>29</v>
      </c>
      <c r="O16" s="11" t="s">
        <v>29</v>
      </c>
      <c r="P16" s="11" t="s">
        <v>29</v>
      </c>
      <c r="Q16" s="11" t="s">
        <v>29</v>
      </c>
      <c r="R16" s="11" t="s">
        <v>29</v>
      </c>
      <c r="S16" s="11" t="s">
        <v>29</v>
      </c>
      <c r="T16" s="11" t="s">
        <v>29</v>
      </c>
      <c r="U16" s="11" t="s">
        <v>29</v>
      </c>
      <c r="V16" s="11" t="s">
        <v>61</v>
      </c>
      <c r="W16" s="11" t="s">
        <v>29</v>
      </c>
      <c r="X16" s="11" t="s">
        <v>29</v>
      </c>
      <c r="Y16" s="11" t="s">
        <v>29</v>
      </c>
      <c r="Z16" s="11" t="s">
        <v>29</v>
      </c>
      <c r="AA16" s="11" t="s">
        <v>29</v>
      </c>
      <c r="AB16" s="11" t="s">
        <v>29</v>
      </c>
      <c r="AC16" s="11" t="s">
        <v>29</v>
      </c>
      <c r="AD16" s="11" t="s">
        <v>29</v>
      </c>
      <c r="AE16" s="11" t="s">
        <v>29</v>
      </c>
      <c r="AF16" s="11" t="s">
        <v>29</v>
      </c>
      <c r="AG16" s="11" t="s">
        <v>29</v>
      </c>
      <c r="AH16" s="11" t="s">
        <v>29</v>
      </c>
      <c r="AI16" s="11" t="s">
        <v>29</v>
      </c>
      <c r="AJ16" s="11" t="s">
        <v>29</v>
      </c>
      <c r="AK16" s="11" t="s">
        <v>29</v>
      </c>
      <c r="AL16" s="11" t="s">
        <v>29</v>
      </c>
      <c r="AM16" s="11" t="s">
        <v>29</v>
      </c>
      <c r="AN16" s="11" t="s">
        <v>29</v>
      </c>
      <c r="AO16" s="11" t="s">
        <v>29</v>
      </c>
      <c r="AP16" s="11" t="s">
        <v>29</v>
      </c>
      <c r="AQ16" s="11" t="s">
        <v>29</v>
      </c>
      <c r="AR16" s="11" t="s">
        <v>29</v>
      </c>
      <c r="AS16" s="11" t="s">
        <v>29</v>
      </c>
      <c r="AT16" s="11" t="s">
        <v>29</v>
      </c>
      <c r="AU16" s="11" t="s">
        <v>29</v>
      </c>
      <c r="AV16" s="11" t="s">
        <v>29</v>
      </c>
      <c r="AW16" s="11" t="s">
        <v>29</v>
      </c>
      <c r="AX16" s="11" t="s">
        <v>29</v>
      </c>
      <c r="AY16" s="11" t="s">
        <v>29</v>
      </c>
      <c r="AZ16" s="11" t="s">
        <v>29</v>
      </c>
      <c r="BA16" s="11" t="s">
        <v>29</v>
      </c>
      <c r="BB16" s="11" t="s">
        <v>29</v>
      </c>
      <c r="BC16" s="11" t="s">
        <v>29</v>
      </c>
      <c r="BD16" s="11" t="s">
        <v>29</v>
      </c>
      <c r="BE16" s="11" t="s">
        <v>29</v>
      </c>
      <c r="BF16" s="11" t="s">
        <v>29</v>
      </c>
      <c r="BG16" s="11" t="s">
        <v>29</v>
      </c>
      <c r="BH16" s="11" t="s">
        <v>29</v>
      </c>
      <c r="BI16" s="11" t="s">
        <v>29</v>
      </c>
      <c r="BJ16" s="11" t="s">
        <v>29</v>
      </c>
      <c r="BK16" s="11" t="s">
        <v>29</v>
      </c>
      <c r="BL16" s="11" t="s">
        <v>29</v>
      </c>
      <c r="BM16" s="11" t="s">
        <v>29</v>
      </c>
      <c r="BN16" s="11" t="s">
        <v>29</v>
      </c>
      <c r="BO16" s="11" t="s">
        <v>61</v>
      </c>
      <c r="BP16" s="11" t="s">
        <v>29</v>
      </c>
      <c r="BQ16" s="11" t="s">
        <v>29</v>
      </c>
      <c r="BR16" s="11" t="s">
        <v>29</v>
      </c>
      <c r="BS16" s="11" t="s">
        <v>29</v>
      </c>
      <c r="BT16" s="11" t="s">
        <v>29</v>
      </c>
      <c r="BU16" s="11" t="s">
        <v>29</v>
      </c>
      <c r="BV16" s="11" t="s">
        <v>29</v>
      </c>
      <c r="BW16" s="11" t="s">
        <v>29</v>
      </c>
    </row>
    <row r="17" spans="1:75" ht="12.75">
      <c r="A17" s="5" t="s">
        <v>39</v>
      </c>
      <c r="B17" s="11" t="s">
        <v>29</v>
      </c>
      <c r="C17" s="11" t="s">
        <v>29</v>
      </c>
      <c r="D17" s="11" t="s">
        <v>29</v>
      </c>
      <c r="E17" s="11" t="s">
        <v>29</v>
      </c>
      <c r="F17" s="11" t="s">
        <v>29</v>
      </c>
      <c r="G17" s="11" t="s">
        <v>29</v>
      </c>
      <c r="H17" s="11" t="s">
        <v>61</v>
      </c>
      <c r="I17" s="11" t="s">
        <v>29</v>
      </c>
      <c r="J17" s="11" t="s">
        <v>29</v>
      </c>
      <c r="K17" s="11" t="s">
        <v>61</v>
      </c>
      <c r="L17" s="11" t="s">
        <v>29</v>
      </c>
      <c r="M17" s="11" t="s">
        <v>29</v>
      </c>
      <c r="N17" s="11" t="s">
        <v>29</v>
      </c>
      <c r="O17" s="11" t="s">
        <v>29</v>
      </c>
      <c r="P17" s="11" t="s">
        <v>29</v>
      </c>
      <c r="Q17" s="11" t="s">
        <v>29</v>
      </c>
      <c r="R17" s="11" t="s">
        <v>29</v>
      </c>
      <c r="S17" s="11" t="s">
        <v>29</v>
      </c>
      <c r="T17" s="11" t="s">
        <v>29</v>
      </c>
      <c r="U17" s="11" t="s">
        <v>29</v>
      </c>
      <c r="V17" s="11" t="s">
        <v>61</v>
      </c>
      <c r="W17" s="11" t="s">
        <v>29</v>
      </c>
      <c r="X17" s="11" t="s">
        <v>29</v>
      </c>
      <c r="Y17" s="11" t="s">
        <v>29</v>
      </c>
      <c r="Z17" s="11" t="s">
        <v>29</v>
      </c>
      <c r="AA17" s="11" t="s">
        <v>29</v>
      </c>
      <c r="AB17" s="11" t="s">
        <v>29</v>
      </c>
      <c r="AC17" s="11" t="s">
        <v>29</v>
      </c>
      <c r="AD17" s="11" t="s">
        <v>29</v>
      </c>
      <c r="AE17" s="11" t="s">
        <v>61</v>
      </c>
      <c r="AF17" s="11" t="s">
        <v>61</v>
      </c>
      <c r="AG17" s="11" t="s">
        <v>29</v>
      </c>
      <c r="AH17" s="11" t="s">
        <v>29</v>
      </c>
      <c r="AI17" s="11" t="s">
        <v>29</v>
      </c>
      <c r="AJ17" s="11" t="s">
        <v>29</v>
      </c>
      <c r="AK17" s="11" t="s">
        <v>29</v>
      </c>
      <c r="AL17" s="11" t="s">
        <v>29</v>
      </c>
      <c r="AM17" s="11" t="s">
        <v>29</v>
      </c>
      <c r="AN17" s="11" t="s">
        <v>29</v>
      </c>
      <c r="AO17" s="11" t="s">
        <v>61</v>
      </c>
      <c r="AP17" s="11" t="s">
        <v>29</v>
      </c>
      <c r="AQ17" s="11" t="s">
        <v>29</v>
      </c>
      <c r="AR17" s="11" t="s">
        <v>29</v>
      </c>
      <c r="AS17" s="11" t="s">
        <v>29</v>
      </c>
      <c r="AT17" s="11" t="s">
        <v>29</v>
      </c>
      <c r="AU17" s="11" t="s">
        <v>61</v>
      </c>
      <c r="AV17" s="11" t="s">
        <v>29</v>
      </c>
      <c r="AW17" s="11" t="s">
        <v>29</v>
      </c>
      <c r="AX17" s="11" t="s">
        <v>61</v>
      </c>
      <c r="AY17" s="11" t="s">
        <v>29</v>
      </c>
      <c r="AZ17" s="11" t="s">
        <v>29</v>
      </c>
      <c r="BA17" s="11" t="s">
        <v>29</v>
      </c>
      <c r="BB17" s="11" t="s">
        <v>29</v>
      </c>
      <c r="BC17" s="11" t="s">
        <v>61</v>
      </c>
      <c r="BD17" s="11" t="s">
        <v>29</v>
      </c>
      <c r="BE17" s="11" t="s">
        <v>29</v>
      </c>
      <c r="BF17" s="11" t="s">
        <v>29</v>
      </c>
      <c r="BG17" s="11" t="s">
        <v>29</v>
      </c>
      <c r="BH17" s="11" t="s">
        <v>29</v>
      </c>
      <c r="BI17" s="11" t="s">
        <v>29</v>
      </c>
      <c r="BJ17" s="11" t="s">
        <v>29</v>
      </c>
      <c r="BK17" s="11" t="s">
        <v>29</v>
      </c>
      <c r="BL17" s="11" t="s">
        <v>29</v>
      </c>
      <c r="BM17" s="11" t="s">
        <v>61</v>
      </c>
      <c r="BN17" s="11" t="s">
        <v>29</v>
      </c>
      <c r="BO17" s="11" t="s">
        <v>61</v>
      </c>
      <c r="BP17" s="11" t="s">
        <v>29</v>
      </c>
      <c r="BQ17" s="11" t="s">
        <v>61</v>
      </c>
      <c r="BR17" s="11" t="s">
        <v>61</v>
      </c>
      <c r="BS17" s="11" t="s">
        <v>61</v>
      </c>
      <c r="BT17" s="11" t="s">
        <v>29</v>
      </c>
      <c r="BU17" s="11" t="s">
        <v>29</v>
      </c>
      <c r="BV17" s="11" t="s">
        <v>61</v>
      </c>
      <c r="BW17" s="11" t="s">
        <v>61</v>
      </c>
    </row>
    <row r="18" spans="1:75" ht="12.75">
      <c r="A18" s="5" t="s">
        <v>40</v>
      </c>
      <c r="B18" s="11" t="s">
        <v>29</v>
      </c>
      <c r="C18" s="11" t="s">
        <v>29</v>
      </c>
      <c r="D18" s="11" t="s">
        <v>29</v>
      </c>
      <c r="E18" s="11" t="s">
        <v>61</v>
      </c>
      <c r="F18" s="11" t="s">
        <v>29</v>
      </c>
      <c r="G18" s="11" t="s">
        <v>29</v>
      </c>
      <c r="H18" s="11" t="s">
        <v>29</v>
      </c>
      <c r="I18" s="11" t="s">
        <v>29</v>
      </c>
      <c r="J18" s="11" t="s">
        <v>29</v>
      </c>
      <c r="K18" s="11" t="s">
        <v>29</v>
      </c>
      <c r="L18" s="11" t="s">
        <v>29</v>
      </c>
      <c r="M18" s="11" t="s">
        <v>29</v>
      </c>
      <c r="N18" s="11" t="s">
        <v>29</v>
      </c>
      <c r="O18" s="11" t="s">
        <v>29</v>
      </c>
      <c r="P18" s="11" t="s">
        <v>29</v>
      </c>
      <c r="Q18" s="11" t="s">
        <v>29</v>
      </c>
      <c r="R18" s="11" t="s">
        <v>29</v>
      </c>
      <c r="S18" s="11" t="s">
        <v>29</v>
      </c>
      <c r="T18" s="11" t="s">
        <v>29</v>
      </c>
      <c r="U18" s="11" t="s">
        <v>61</v>
      </c>
      <c r="V18" s="11" t="s">
        <v>29</v>
      </c>
      <c r="W18" s="11" t="s">
        <v>29</v>
      </c>
      <c r="X18" s="11" t="s">
        <v>29</v>
      </c>
      <c r="Y18" s="11" t="s">
        <v>29</v>
      </c>
      <c r="Z18" s="11" t="s">
        <v>29</v>
      </c>
      <c r="AA18" s="11" t="s">
        <v>29</v>
      </c>
      <c r="AB18" s="11" t="s">
        <v>29</v>
      </c>
      <c r="AC18" s="11" t="s">
        <v>29</v>
      </c>
      <c r="AD18" s="11" t="s">
        <v>29</v>
      </c>
      <c r="AE18" s="11" t="s">
        <v>29</v>
      </c>
      <c r="AF18" s="11" t="s">
        <v>29</v>
      </c>
      <c r="AG18" s="11" t="s">
        <v>29</v>
      </c>
      <c r="AH18" s="11" t="s">
        <v>29</v>
      </c>
      <c r="AI18" s="11" t="s">
        <v>29</v>
      </c>
      <c r="AJ18" s="11" t="s">
        <v>29</v>
      </c>
      <c r="AK18" s="11" t="s">
        <v>29</v>
      </c>
      <c r="AL18" s="11" t="s">
        <v>29</v>
      </c>
      <c r="AM18" s="11" t="s">
        <v>29</v>
      </c>
      <c r="AN18" s="11" t="s">
        <v>29</v>
      </c>
      <c r="AO18" s="11" t="s">
        <v>29</v>
      </c>
      <c r="AP18" s="11" t="s">
        <v>29</v>
      </c>
      <c r="AQ18" s="11" t="s">
        <v>29</v>
      </c>
      <c r="AR18" s="11" t="s">
        <v>29</v>
      </c>
      <c r="AS18" s="11" t="s">
        <v>29</v>
      </c>
      <c r="AT18" s="11" t="s">
        <v>29</v>
      </c>
      <c r="AU18" s="11" t="s">
        <v>29</v>
      </c>
      <c r="AV18" s="11" t="s">
        <v>29</v>
      </c>
      <c r="AW18" s="11" t="s">
        <v>29</v>
      </c>
      <c r="AX18" s="11" t="s">
        <v>29</v>
      </c>
      <c r="AY18" s="11" t="s">
        <v>29</v>
      </c>
      <c r="AZ18" s="11" t="s">
        <v>29</v>
      </c>
      <c r="BA18" s="11" t="s">
        <v>29</v>
      </c>
      <c r="BB18" s="11" t="s">
        <v>29</v>
      </c>
      <c r="BC18" s="11" t="s">
        <v>29</v>
      </c>
      <c r="BD18" s="11" t="s">
        <v>29</v>
      </c>
      <c r="BE18" s="11" t="s">
        <v>29</v>
      </c>
      <c r="BF18" s="11" t="s">
        <v>29</v>
      </c>
      <c r="BG18" s="11" t="s">
        <v>29</v>
      </c>
      <c r="BH18" s="11" t="s">
        <v>29</v>
      </c>
      <c r="BI18" s="11" t="s">
        <v>29</v>
      </c>
      <c r="BJ18" s="11" t="s">
        <v>29</v>
      </c>
      <c r="BK18" s="11" t="s">
        <v>29</v>
      </c>
      <c r="BL18" s="11" t="s">
        <v>29</v>
      </c>
      <c r="BM18" s="11" t="s">
        <v>61</v>
      </c>
      <c r="BN18" s="11" t="s">
        <v>29</v>
      </c>
      <c r="BO18" s="11" t="s">
        <v>29</v>
      </c>
      <c r="BP18" s="11" t="s">
        <v>29</v>
      </c>
      <c r="BQ18" s="11" t="s">
        <v>29</v>
      </c>
      <c r="BR18" s="11" t="s">
        <v>29</v>
      </c>
      <c r="BS18" s="11" t="s">
        <v>29</v>
      </c>
      <c r="BT18" s="11" t="s">
        <v>29</v>
      </c>
      <c r="BU18" s="11" t="s">
        <v>29</v>
      </c>
      <c r="BV18" s="11" t="s">
        <v>29</v>
      </c>
      <c r="BW18" s="11" t="s">
        <v>29</v>
      </c>
    </row>
    <row r="19" spans="1:75" ht="12.75">
      <c r="A19" s="5" t="s">
        <v>41</v>
      </c>
      <c r="B19" s="11" t="s">
        <v>29</v>
      </c>
      <c r="C19" s="11" t="s">
        <v>29</v>
      </c>
      <c r="D19" s="11" t="s">
        <v>29</v>
      </c>
      <c r="E19" s="11" t="s">
        <v>61</v>
      </c>
      <c r="F19" s="11" t="s">
        <v>29</v>
      </c>
      <c r="G19" s="11" t="s">
        <v>29</v>
      </c>
      <c r="H19" s="11" t="s">
        <v>29</v>
      </c>
      <c r="I19" s="11" t="s">
        <v>29</v>
      </c>
      <c r="J19" s="11" t="s">
        <v>29</v>
      </c>
      <c r="K19" s="11" t="s">
        <v>29</v>
      </c>
      <c r="L19" s="11" t="s">
        <v>29</v>
      </c>
      <c r="M19" s="11" t="s">
        <v>29</v>
      </c>
      <c r="N19" s="11" t="s">
        <v>29</v>
      </c>
      <c r="O19" s="11" t="s">
        <v>29</v>
      </c>
      <c r="P19" s="11" t="s">
        <v>29</v>
      </c>
      <c r="Q19" s="11" t="s">
        <v>29</v>
      </c>
      <c r="R19" s="11" t="s">
        <v>29</v>
      </c>
      <c r="S19" s="11" t="s">
        <v>29</v>
      </c>
      <c r="T19" s="11" t="s">
        <v>29</v>
      </c>
      <c r="U19" s="11" t="s">
        <v>29</v>
      </c>
      <c r="V19" s="11" t="s">
        <v>29</v>
      </c>
      <c r="W19" s="11" t="s">
        <v>29</v>
      </c>
      <c r="X19" s="11" t="s">
        <v>29</v>
      </c>
      <c r="Y19" s="11" t="s">
        <v>29</v>
      </c>
      <c r="Z19" s="11" t="s">
        <v>29</v>
      </c>
      <c r="AA19" s="11" t="s">
        <v>29</v>
      </c>
      <c r="AB19" s="11" t="s">
        <v>29</v>
      </c>
      <c r="AC19" s="11" t="s">
        <v>29</v>
      </c>
      <c r="AD19" s="11" t="s">
        <v>29</v>
      </c>
      <c r="AE19" s="11" t="s">
        <v>29</v>
      </c>
      <c r="AF19" s="11" t="s">
        <v>29</v>
      </c>
      <c r="AG19" s="11" t="s">
        <v>29</v>
      </c>
      <c r="AH19" s="11" t="s">
        <v>29</v>
      </c>
      <c r="AI19" s="11" t="s">
        <v>29</v>
      </c>
      <c r="AJ19" s="11" t="s">
        <v>29</v>
      </c>
      <c r="AK19" s="11" t="s">
        <v>29</v>
      </c>
      <c r="AL19" s="11" t="s">
        <v>29</v>
      </c>
      <c r="AM19" s="11" t="s">
        <v>29</v>
      </c>
      <c r="AN19" s="11" t="s">
        <v>29</v>
      </c>
      <c r="AO19" s="11" t="s">
        <v>29</v>
      </c>
      <c r="AP19" s="11" t="s">
        <v>29</v>
      </c>
      <c r="AQ19" s="11" t="s">
        <v>29</v>
      </c>
      <c r="AR19" s="11" t="s">
        <v>29</v>
      </c>
      <c r="AS19" s="11" t="s">
        <v>29</v>
      </c>
      <c r="AT19" s="11" t="s">
        <v>29</v>
      </c>
      <c r="AU19" s="11" t="s">
        <v>29</v>
      </c>
      <c r="AV19" s="11" t="s">
        <v>29</v>
      </c>
      <c r="AW19" s="11" t="s">
        <v>29</v>
      </c>
      <c r="AX19" s="11" t="s">
        <v>29</v>
      </c>
      <c r="AY19" s="11" t="s">
        <v>29</v>
      </c>
      <c r="AZ19" s="11" t="s">
        <v>29</v>
      </c>
      <c r="BA19" s="11" t="s">
        <v>29</v>
      </c>
      <c r="BB19" s="11" t="s">
        <v>29</v>
      </c>
      <c r="BC19" s="11" t="s">
        <v>29</v>
      </c>
      <c r="BD19" s="11" t="s">
        <v>29</v>
      </c>
      <c r="BE19" s="11" t="s">
        <v>29</v>
      </c>
      <c r="BF19" s="11" t="s">
        <v>29</v>
      </c>
      <c r="BG19" s="11" t="s">
        <v>29</v>
      </c>
      <c r="BH19" s="11" t="s">
        <v>29</v>
      </c>
      <c r="BI19" s="11" t="s">
        <v>29</v>
      </c>
      <c r="BJ19" s="11" t="s">
        <v>29</v>
      </c>
      <c r="BK19" s="11" t="s">
        <v>29</v>
      </c>
      <c r="BL19" s="11" t="s">
        <v>29</v>
      </c>
      <c r="BM19" s="11" t="s">
        <v>29</v>
      </c>
      <c r="BN19" s="11" t="s">
        <v>29</v>
      </c>
      <c r="BO19" s="11" t="s">
        <v>29</v>
      </c>
      <c r="BP19" s="11" t="s">
        <v>29</v>
      </c>
      <c r="BQ19" s="11" t="s">
        <v>29</v>
      </c>
      <c r="BR19" s="11" t="s">
        <v>29</v>
      </c>
      <c r="BS19" s="11" t="s">
        <v>29</v>
      </c>
      <c r="BT19" s="11" t="s">
        <v>29</v>
      </c>
      <c r="BU19" s="11" t="s">
        <v>29</v>
      </c>
      <c r="BV19" s="11" t="s">
        <v>29</v>
      </c>
      <c r="BW19" s="11" t="s">
        <v>29</v>
      </c>
    </row>
    <row r="20" spans="1:75" ht="12.75">
      <c r="A20" s="5" t="s">
        <v>42</v>
      </c>
      <c r="B20" s="11" t="s">
        <v>29</v>
      </c>
      <c r="C20" s="11" t="s">
        <v>29</v>
      </c>
      <c r="D20" s="11" t="s">
        <v>29</v>
      </c>
      <c r="E20" s="11" t="s">
        <v>61</v>
      </c>
      <c r="F20" s="11" t="s">
        <v>29</v>
      </c>
      <c r="G20" s="11" t="s">
        <v>29</v>
      </c>
      <c r="H20" s="11" t="s">
        <v>61</v>
      </c>
      <c r="I20" s="11" t="s">
        <v>29</v>
      </c>
      <c r="J20" s="11" t="s">
        <v>29</v>
      </c>
      <c r="K20" s="11" t="s">
        <v>61</v>
      </c>
      <c r="L20" s="11" t="s">
        <v>29</v>
      </c>
      <c r="M20" s="11" t="s">
        <v>29</v>
      </c>
      <c r="N20" s="11" t="s">
        <v>29</v>
      </c>
      <c r="O20" s="11" t="s">
        <v>29</v>
      </c>
      <c r="P20" s="11" t="s">
        <v>29</v>
      </c>
      <c r="Q20" s="11" t="s">
        <v>29</v>
      </c>
      <c r="R20" s="11" t="s">
        <v>29</v>
      </c>
      <c r="S20" s="11" t="s">
        <v>29</v>
      </c>
      <c r="T20" s="11" t="s">
        <v>29</v>
      </c>
      <c r="U20" s="11" t="s">
        <v>29</v>
      </c>
      <c r="V20" s="11" t="s">
        <v>61</v>
      </c>
      <c r="W20" s="11" t="s">
        <v>29</v>
      </c>
      <c r="X20" s="11" t="s">
        <v>29</v>
      </c>
      <c r="Y20" s="11" t="s">
        <v>29</v>
      </c>
      <c r="Z20" s="11" t="s">
        <v>29</v>
      </c>
      <c r="AA20" s="11" t="s">
        <v>29</v>
      </c>
      <c r="AB20" s="11" t="s">
        <v>29</v>
      </c>
      <c r="AC20" s="11" t="s">
        <v>29</v>
      </c>
      <c r="AD20" s="11" t="s">
        <v>29</v>
      </c>
      <c r="AE20" s="11" t="s">
        <v>29</v>
      </c>
      <c r="AF20" s="11" t="s">
        <v>29</v>
      </c>
      <c r="AG20" s="11" t="s">
        <v>29</v>
      </c>
      <c r="AH20" s="11" t="s">
        <v>29</v>
      </c>
      <c r="AI20" s="11" t="s">
        <v>29</v>
      </c>
      <c r="AJ20" s="11" t="s">
        <v>29</v>
      </c>
      <c r="AK20" s="11" t="s">
        <v>29</v>
      </c>
      <c r="AL20" s="11" t="s">
        <v>29</v>
      </c>
      <c r="AM20" s="11" t="s">
        <v>29</v>
      </c>
      <c r="AN20" s="11" t="s">
        <v>29</v>
      </c>
      <c r="AO20" s="11" t="s">
        <v>61</v>
      </c>
      <c r="AP20" s="11" t="s">
        <v>29</v>
      </c>
      <c r="AQ20" s="11" t="s">
        <v>29</v>
      </c>
      <c r="AR20" s="11" t="s">
        <v>29</v>
      </c>
      <c r="AS20" s="11" t="s">
        <v>29</v>
      </c>
      <c r="AT20" s="11" t="s">
        <v>29</v>
      </c>
      <c r="AU20" s="11" t="s">
        <v>29</v>
      </c>
      <c r="AV20" s="11" t="s">
        <v>29</v>
      </c>
      <c r="AW20" s="11" t="s">
        <v>29</v>
      </c>
      <c r="AX20" s="11" t="s">
        <v>61</v>
      </c>
      <c r="AY20" s="11" t="s">
        <v>29</v>
      </c>
      <c r="AZ20" s="11" t="s">
        <v>29</v>
      </c>
      <c r="BA20" s="11" t="s">
        <v>29</v>
      </c>
      <c r="BB20" s="11" t="s">
        <v>29</v>
      </c>
      <c r="BC20" s="11" t="s">
        <v>61</v>
      </c>
      <c r="BD20" s="11" t="s">
        <v>29</v>
      </c>
      <c r="BE20" s="11" t="s">
        <v>61</v>
      </c>
      <c r="BF20" s="11" t="s">
        <v>29</v>
      </c>
      <c r="BG20" s="11" t="s">
        <v>29</v>
      </c>
      <c r="BH20" s="11" t="s">
        <v>29</v>
      </c>
      <c r="BI20" s="11" t="s">
        <v>29</v>
      </c>
      <c r="BJ20" s="11" t="s">
        <v>29</v>
      </c>
      <c r="BK20" s="11" t="s">
        <v>29</v>
      </c>
      <c r="BL20" s="11" t="s">
        <v>29</v>
      </c>
      <c r="BM20" s="11" t="s">
        <v>29</v>
      </c>
      <c r="BN20" s="11" t="s">
        <v>29</v>
      </c>
      <c r="BO20" s="11" t="s">
        <v>61</v>
      </c>
      <c r="BP20" s="11" t="s">
        <v>29</v>
      </c>
      <c r="BQ20" s="11" t="s">
        <v>29</v>
      </c>
      <c r="BR20" s="11" t="s">
        <v>29</v>
      </c>
      <c r="BS20" s="11" t="s">
        <v>61</v>
      </c>
      <c r="BT20" s="11" t="s">
        <v>29</v>
      </c>
      <c r="BU20" s="11" t="s">
        <v>29</v>
      </c>
      <c r="BV20" s="11" t="s">
        <v>29</v>
      </c>
      <c r="BW20" s="11" t="s">
        <v>61</v>
      </c>
    </row>
    <row r="21" spans="1:75" ht="12.75">
      <c r="A21" s="5" t="s">
        <v>43</v>
      </c>
      <c r="B21" s="11" t="s">
        <v>29</v>
      </c>
      <c r="C21" s="11" t="s">
        <v>29</v>
      </c>
      <c r="D21" s="11" t="s">
        <v>29</v>
      </c>
      <c r="E21" s="11" t="s">
        <v>29</v>
      </c>
      <c r="F21" s="11" t="s">
        <v>29</v>
      </c>
      <c r="G21" s="11" t="s">
        <v>29</v>
      </c>
      <c r="H21" s="11" t="s">
        <v>29</v>
      </c>
      <c r="I21" s="11" t="s">
        <v>29</v>
      </c>
      <c r="J21" s="11" t="s">
        <v>29</v>
      </c>
      <c r="K21" s="11" t="s">
        <v>29</v>
      </c>
      <c r="L21" s="11" t="s">
        <v>29</v>
      </c>
      <c r="M21" s="11" t="s">
        <v>29</v>
      </c>
      <c r="N21" s="11" t="s">
        <v>29</v>
      </c>
      <c r="O21" s="11" t="s">
        <v>29</v>
      </c>
      <c r="P21" s="11" t="s">
        <v>29</v>
      </c>
      <c r="Q21" s="11" t="s">
        <v>29</v>
      </c>
      <c r="R21" s="11" t="s">
        <v>29</v>
      </c>
      <c r="S21" s="11" t="s">
        <v>29</v>
      </c>
      <c r="T21" s="11" t="s">
        <v>29</v>
      </c>
      <c r="U21" s="11" t="s">
        <v>29</v>
      </c>
      <c r="V21" s="11" t="s">
        <v>29</v>
      </c>
      <c r="W21" s="11" t="s">
        <v>29</v>
      </c>
      <c r="X21" s="11" t="s">
        <v>29</v>
      </c>
      <c r="Y21" s="11" t="s">
        <v>29</v>
      </c>
      <c r="Z21" s="11" t="s">
        <v>29</v>
      </c>
      <c r="AA21" s="11" t="s">
        <v>29</v>
      </c>
      <c r="AB21" s="11" t="s">
        <v>29</v>
      </c>
      <c r="AC21" s="11" t="s">
        <v>29</v>
      </c>
      <c r="AD21" s="11" t="s">
        <v>29</v>
      </c>
      <c r="AE21" s="11" t="s">
        <v>29</v>
      </c>
      <c r="AF21" s="11" t="s">
        <v>29</v>
      </c>
      <c r="AG21" s="11" t="s">
        <v>29</v>
      </c>
      <c r="AH21" s="11" t="s">
        <v>29</v>
      </c>
      <c r="AI21" s="11" t="s">
        <v>29</v>
      </c>
      <c r="AJ21" s="11" t="s">
        <v>29</v>
      </c>
      <c r="AK21" s="11" t="s">
        <v>29</v>
      </c>
      <c r="AL21" s="11" t="s">
        <v>29</v>
      </c>
      <c r="AM21" s="11" t="s">
        <v>29</v>
      </c>
      <c r="AN21" s="11" t="s">
        <v>29</v>
      </c>
      <c r="AO21" s="11" t="s">
        <v>29</v>
      </c>
      <c r="AP21" s="11" t="s">
        <v>29</v>
      </c>
      <c r="AQ21" s="11" t="s">
        <v>29</v>
      </c>
      <c r="AR21" s="11" t="s">
        <v>29</v>
      </c>
      <c r="AS21" s="11" t="s">
        <v>29</v>
      </c>
      <c r="AT21" s="11" t="s">
        <v>29</v>
      </c>
      <c r="AU21" s="11" t="s">
        <v>29</v>
      </c>
      <c r="AV21" s="11" t="s">
        <v>29</v>
      </c>
      <c r="AW21" s="11" t="s">
        <v>29</v>
      </c>
      <c r="AX21" s="11" t="s">
        <v>61</v>
      </c>
      <c r="AY21" s="11" t="s">
        <v>29</v>
      </c>
      <c r="AZ21" s="11" t="s">
        <v>29</v>
      </c>
      <c r="BA21" s="11" t="s">
        <v>29</v>
      </c>
      <c r="BB21" s="11" t="s">
        <v>29</v>
      </c>
      <c r="BC21" s="11" t="s">
        <v>29</v>
      </c>
      <c r="BD21" s="11" t="s">
        <v>29</v>
      </c>
      <c r="BE21" s="11" t="s">
        <v>29</v>
      </c>
      <c r="BF21" s="11" t="s">
        <v>29</v>
      </c>
      <c r="BG21" s="11" t="s">
        <v>29</v>
      </c>
      <c r="BH21" s="11" t="s">
        <v>29</v>
      </c>
      <c r="BI21" s="11" t="s">
        <v>29</v>
      </c>
      <c r="BJ21" s="11" t="s">
        <v>29</v>
      </c>
      <c r="BK21" s="11" t="s">
        <v>29</v>
      </c>
      <c r="BL21" s="11" t="s">
        <v>29</v>
      </c>
      <c r="BM21" s="11" t="s">
        <v>29</v>
      </c>
      <c r="BN21" s="11" t="s">
        <v>29</v>
      </c>
      <c r="BO21" s="11" t="s">
        <v>29</v>
      </c>
      <c r="BP21" s="11" t="s">
        <v>29</v>
      </c>
      <c r="BQ21" s="11" t="s">
        <v>29</v>
      </c>
      <c r="BR21" s="11" t="s">
        <v>29</v>
      </c>
      <c r="BS21" s="11" t="s">
        <v>29</v>
      </c>
      <c r="BT21" s="11" t="s">
        <v>29</v>
      </c>
      <c r="BU21" s="11" t="s">
        <v>29</v>
      </c>
      <c r="BV21" s="11" t="s">
        <v>29</v>
      </c>
      <c r="BW21" s="11" t="s">
        <v>61</v>
      </c>
    </row>
    <row r="22" spans="1:75" ht="12.75">
      <c r="A22" s="5" t="s">
        <v>44</v>
      </c>
      <c r="B22" s="11" t="s">
        <v>29</v>
      </c>
      <c r="C22" s="11" t="s">
        <v>29</v>
      </c>
      <c r="D22" s="11" t="s">
        <v>29</v>
      </c>
      <c r="E22" s="11" t="s">
        <v>29</v>
      </c>
      <c r="F22" s="11" t="s">
        <v>29</v>
      </c>
      <c r="G22" s="11" t="s">
        <v>29</v>
      </c>
      <c r="H22" s="11" t="s">
        <v>29</v>
      </c>
      <c r="I22" s="11" t="s">
        <v>29</v>
      </c>
      <c r="J22" s="11" t="s">
        <v>29</v>
      </c>
      <c r="K22" s="11" t="s">
        <v>29</v>
      </c>
      <c r="L22" s="11" t="s">
        <v>29</v>
      </c>
      <c r="M22" s="11" t="s">
        <v>29</v>
      </c>
      <c r="N22" s="11" t="s">
        <v>29</v>
      </c>
      <c r="O22" s="11" t="s">
        <v>29</v>
      </c>
      <c r="P22" s="11" t="s">
        <v>29</v>
      </c>
      <c r="Q22" s="11" t="s">
        <v>29</v>
      </c>
      <c r="R22" s="11" t="s">
        <v>29</v>
      </c>
      <c r="S22" s="11" t="s">
        <v>29</v>
      </c>
      <c r="T22" s="11" t="s">
        <v>29</v>
      </c>
      <c r="U22" s="11" t="s">
        <v>29</v>
      </c>
      <c r="V22" s="11" t="s">
        <v>29</v>
      </c>
      <c r="W22" s="11" t="s">
        <v>29</v>
      </c>
      <c r="X22" s="11" t="s">
        <v>29</v>
      </c>
      <c r="Y22" s="11" t="s">
        <v>29</v>
      </c>
      <c r="Z22" s="11" t="s">
        <v>29</v>
      </c>
      <c r="AA22" s="11" t="s">
        <v>29</v>
      </c>
      <c r="AB22" s="11" t="s">
        <v>29</v>
      </c>
      <c r="AC22" s="11" t="s">
        <v>29</v>
      </c>
      <c r="AD22" s="11" t="s">
        <v>29</v>
      </c>
      <c r="AE22" s="11" t="s">
        <v>29</v>
      </c>
      <c r="AF22" s="11" t="s">
        <v>29</v>
      </c>
      <c r="AG22" s="11" t="s">
        <v>29</v>
      </c>
      <c r="AH22" s="11" t="s">
        <v>29</v>
      </c>
      <c r="AI22" s="11" t="s">
        <v>29</v>
      </c>
      <c r="AJ22" s="11" t="s">
        <v>29</v>
      </c>
      <c r="AK22" s="11" t="s">
        <v>29</v>
      </c>
      <c r="AL22" s="11" t="s">
        <v>29</v>
      </c>
      <c r="AM22" s="11" t="s">
        <v>29</v>
      </c>
      <c r="AN22" s="11" t="s">
        <v>29</v>
      </c>
      <c r="AO22" s="11" t="s">
        <v>29</v>
      </c>
      <c r="AP22" s="11" t="s">
        <v>29</v>
      </c>
      <c r="AQ22" s="11" t="s">
        <v>29</v>
      </c>
      <c r="AR22" s="11" t="s">
        <v>29</v>
      </c>
      <c r="AS22" s="11" t="s">
        <v>29</v>
      </c>
      <c r="AT22" s="11" t="s">
        <v>29</v>
      </c>
      <c r="AU22" s="11" t="s">
        <v>29</v>
      </c>
      <c r="AV22" s="11" t="s">
        <v>29</v>
      </c>
      <c r="AW22" s="11" t="s">
        <v>29</v>
      </c>
      <c r="AX22" s="11" t="s">
        <v>61</v>
      </c>
      <c r="AY22" s="11" t="s">
        <v>29</v>
      </c>
      <c r="AZ22" s="11" t="s">
        <v>29</v>
      </c>
      <c r="BA22" s="11" t="s">
        <v>29</v>
      </c>
      <c r="BB22" s="11" t="s">
        <v>29</v>
      </c>
      <c r="BC22" s="11" t="s">
        <v>29</v>
      </c>
      <c r="BD22" s="11" t="s">
        <v>29</v>
      </c>
      <c r="BE22" s="11" t="s">
        <v>29</v>
      </c>
      <c r="BF22" s="11" t="s">
        <v>29</v>
      </c>
      <c r="BG22" s="11" t="s">
        <v>29</v>
      </c>
      <c r="BH22" s="11" t="s">
        <v>29</v>
      </c>
      <c r="BI22" s="11" t="s">
        <v>29</v>
      </c>
      <c r="BJ22" s="11" t="s">
        <v>29</v>
      </c>
      <c r="BK22" s="11" t="s">
        <v>29</v>
      </c>
      <c r="BL22" s="11" t="s">
        <v>29</v>
      </c>
      <c r="BM22" s="11" t="s">
        <v>29</v>
      </c>
      <c r="BN22" s="11" t="s">
        <v>29</v>
      </c>
      <c r="BO22" s="11" t="s">
        <v>29</v>
      </c>
      <c r="BP22" s="11" t="s">
        <v>29</v>
      </c>
      <c r="BQ22" s="11" t="s">
        <v>29</v>
      </c>
      <c r="BR22" s="11" t="s">
        <v>29</v>
      </c>
      <c r="BS22" s="11" t="s">
        <v>29</v>
      </c>
      <c r="BT22" s="11" t="s">
        <v>29</v>
      </c>
      <c r="BU22" s="11" t="s">
        <v>29</v>
      </c>
      <c r="BV22" s="11" t="s">
        <v>29</v>
      </c>
      <c r="BW22" s="11" t="s">
        <v>61</v>
      </c>
    </row>
    <row r="23" spans="1:75" ht="12.75">
      <c r="A23" s="5" t="s">
        <v>45</v>
      </c>
      <c r="B23" s="11" t="s">
        <v>29</v>
      </c>
      <c r="C23" s="11" t="s">
        <v>29</v>
      </c>
      <c r="D23" s="11" t="s">
        <v>29</v>
      </c>
      <c r="E23" s="11" t="s">
        <v>29</v>
      </c>
      <c r="F23" s="11" t="s">
        <v>29</v>
      </c>
      <c r="G23" s="11" t="s">
        <v>29</v>
      </c>
      <c r="H23" s="11" t="s">
        <v>61</v>
      </c>
      <c r="I23" s="11" t="s">
        <v>29</v>
      </c>
      <c r="J23" s="11" t="s">
        <v>29</v>
      </c>
      <c r="K23" s="11" t="s">
        <v>61</v>
      </c>
      <c r="L23" s="11" t="s">
        <v>29</v>
      </c>
      <c r="M23" s="11" t="s">
        <v>29</v>
      </c>
      <c r="N23" s="11" t="s">
        <v>29</v>
      </c>
      <c r="O23" s="11" t="s">
        <v>29</v>
      </c>
      <c r="P23" s="11" t="s">
        <v>29</v>
      </c>
      <c r="Q23" s="11" t="s">
        <v>29</v>
      </c>
      <c r="R23" s="11" t="s">
        <v>29</v>
      </c>
      <c r="S23" s="11" t="s">
        <v>29</v>
      </c>
      <c r="T23" s="11" t="s">
        <v>29</v>
      </c>
      <c r="U23" s="11" t="s">
        <v>29</v>
      </c>
      <c r="V23" s="11" t="s">
        <v>29</v>
      </c>
      <c r="W23" s="11" t="s">
        <v>29</v>
      </c>
      <c r="X23" s="11" t="s">
        <v>29</v>
      </c>
      <c r="Y23" s="11" t="s">
        <v>29</v>
      </c>
      <c r="Z23" s="11" t="s">
        <v>29</v>
      </c>
      <c r="AA23" s="11" t="s">
        <v>29</v>
      </c>
      <c r="AB23" s="11" t="s">
        <v>29</v>
      </c>
      <c r="AC23" s="11" t="s">
        <v>29</v>
      </c>
      <c r="AD23" s="11" t="s">
        <v>29</v>
      </c>
      <c r="AE23" s="11" t="s">
        <v>29</v>
      </c>
      <c r="AF23" s="11" t="s">
        <v>29</v>
      </c>
      <c r="AG23" s="11" t="s">
        <v>29</v>
      </c>
      <c r="AH23" s="11" t="s">
        <v>29</v>
      </c>
      <c r="AI23" s="11" t="s">
        <v>29</v>
      </c>
      <c r="AJ23" s="11" t="s">
        <v>29</v>
      </c>
      <c r="AK23" s="11" t="s">
        <v>29</v>
      </c>
      <c r="AL23" s="11" t="s">
        <v>29</v>
      </c>
      <c r="AM23" s="11" t="s">
        <v>29</v>
      </c>
      <c r="AN23" s="11" t="s">
        <v>29</v>
      </c>
      <c r="AO23" s="11" t="s">
        <v>61</v>
      </c>
      <c r="AP23" s="11" t="s">
        <v>29</v>
      </c>
      <c r="AQ23" s="11" t="s">
        <v>29</v>
      </c>
      <c r="AR23" s="11" t="s">
        <v>29</v>
      </c>
      <c r="AS23" s="11" t="s">
        <v>29</v>
      </c>
      <c r="AT23" s="11" t="s">
        <v>29</v>
      </c>
      <c r="AU23" s="11" t="s">
        <v>29</v>
      </c>
      <c r="AV23" s="11" t="s">
        <v>29</v>
      </c>
      <c r="AW23" s="11" t="s">
        <v>29</v>
      </c>
      <c r="AX23" s="11" t="s">
        <v>29</v>
      </c>
      <c r="AY23" s="11" t="s">
        <v>29</v>
      </c>
      <c r="AZ23" s="11" t="s">
        <v>29</v>
      </c>
      <c r="BA23" s="11" t="s">
        <v>29</v>
      </c>
      <c r="BB23" s="11" t="s">
        <v>29</v>
      </c>
      <c r="BC23" s="11" t="s">
        <v>61</v>
      </c>
      <c r="BD23" s="11" t="s">
        <v>29</v>
      </c>
      <c r="BE23" s="11" t="s">
        <v>61</v>
      </c>
      <c r="BF23" s="11" t="s">
        <v>29</v>
      </c>
      <c r="BG23" s="11" t="s">
        <v>29</v>
      </c>
      <c r="BH23" s="11" t="s">
        <v>29</v>
      </c>
      <c r="BI23" s="11" t="s">
        <v>29</v>
      </c>
      <c r="BJ23" s="11" t="s">
        <v>29</v>
      </c>
      <c r="BK23" s="11" t="s">
        <v>29</v>
      </c>
      <c r="BL23" s="11" t="s">
        <v>29</v>
      </c>
      <c r="BM23" s="11" t="s">
        <v>29</v>
      </c>
      <c r="BN23" s="11" t="s">
        <v>29</v>
      </c>
      <c r="BO23" s="11" t="s">
        <v>29</v>
      </c>
      <c r="BP23" s="11" t="s">
        <v>29</v>
      </c>
      <c r="BQ23" s="11" t="s">
        <v>29</v>
      </c>
      <c r="BR23" s="11" t="s">
        <v>29</v>
      </c>
      <c r="BS23" s="11" t="s">
        <v>61</v>
      </c>
      <c r="BT23" s="11" t="s">
        <v>29</v>
      </c>
      <c r="BU23" s="11" t="s">
        <v>29</v>
      </c>
      <c r="BV23" s="11" t="s">
        <v>29</v>
      </c>
      <c r="BW23" s="11" t="s">
        <v>29</v>
      </c>
    </row>
    <row r="24" spans="1:75" ht="12.75">
      <c r="A24" s="5" t="s">
        <v>46</v>
      </c>
      <c r="B24" s="11" t="s">
        <v>61</v>
      </c>
      <c r="C24" s="11" t="s">
        <v>61</v>
      </c>
      <c r="D24" s="11" t="s">
        <v>61</v>
      </c>
      <c r="E24" s="11" t="s">
        <v>61</v>
      </c>
      <c r="F24" s="11" t="s">
        <v>61</v>
      </c>
      <c r="G24" s="11" t="s">
        <v>61</v>
      </c>
      <c r="H24" s="11" t="s">
        <v>61</v>
      </c>
      <c r="I24" s="11" t="s">
        <v>61</v>
      </c>
      <c r="J24" s="11" t="s">
        <v>61</v>
      </c>
      <c r="K24" s="11" t="s">
        <v>61</v>
      </c>
      <c r="L24" s="11" t="s">
        <v>61</v>
      </c>
      <c r="M24" s="11" t="s">
        <v>61</v>
      </c>
      <c r="N24" s="11" t="s">
        <v>61</v>
      </c>
      <c r="O24" s="11" t="s">
        <v>61</v>
      </c>
      <c r="P24" s="11" t="s">
        <v>61</v>
      </c>
      <c r="Q24" s="11" t="s">
        <v>61</v>
      </c>
      <c r="R24" s="11" t="s">
        <v>61</v>
      </c>
      <c r="S24" s="11" t="s">
        <v>61</v>
      </c>
      <c r="T24" s="11" t="s">
        <v>61</v>
      </c>
      <c r="U24" s="11" t="s">
        <v>61</v>
      </c>
      <c r="V24" s="11" t="s">
        <v>61</v>
      </c>
      <c r="W24" s="11" t="s">
        <v>61</v>
      </c>
      <c r="X24" s="11" t="s">
        <v>61</v>
      </c>
      <c r="Y24" s="11" t="s">
        <v>61</v>
      </c>
      <c r="Z24" s="11" t="s">
        <v>61</v>
      </c>
      <c r="AA24" s="11" t="s">
        <v>61</v>
      </c>
      <c r="AB24" s="11" t="s">
        <v>61</v>
      </c>
      <c r="AC24" s="11" t="s">
        <v>61</v>
      </c>
      <c r="AD24" s="11" t="s">
        <v>61</v>
      </c>
      <c r="AE24" s="11" t="s">
        <v>61</v>
      </c>
      <c r="AF24" s="11" t="s">
        <v>61</v>
      </c>
      <c r="AG24" s="11" t="s">
        <v>61</v>
      </c>
      <c r="AH24" s="11" t="s">
        <v>61</v>
      </c>
      <c r="AI24" s="11" t="s">
        <v>61</v>
      </c>
      <c r="AJ24" s="11" t="s">
        <v>61</v>
      </c>
      <c r="AK24" s="11" t="s">
        <v>61</v>
      </c>
      <c r="AL24" s="11" t="s">
        <v>61</v>
      </c>
      <c r="AM24" s="11" t="s">
        <v>61</v>
      </c>
      <c r="AN24" s="11" t="s">
        <v>61</v>
      </c>
      <c r="AO24" s="11" t="s">
        <v>61</v>
      </c>
      <c r="AP24" s="11" t="s">
        <v>61</v>
      </c>
      <c r="AQ24" s="11" t="s">
        <v>61</v>
      </c>
      <c r="AR24" s="11" t="s">
        <v>61</v>
      </c>
      <c r="AS24" s="11" t="s">
        <v>61</v>
      </c>
      <c r="AT24" s="11" t="s">
        <v>61</v>
      </c>
      <c r="AU24" s="11" t="s">
        <v>61</v>
      </c>
      <c r="AV24" s="11" t="s">
        <v>61</v>
      </c>
      <c r="AW24" s="11" t="s">
        <v>61</v>
      </c>
      <c r="AX24" s="11" t="s">
        <v>61</v>
      </c>
      <c r="AY24" s="11" t="s">
        <v>61</v>
      </c>
      <c r="AZ24" s="11" t="s">
        <v>61</v>
      </c>
      <c r="BA24" s="11" t="s">
        <v>61</v>
      </c>
      <c r="BB24" s="11" t="s">
        <v>61</v>
      </c>
      <c r="BC24" s="11" t="s">
        <v>61</v>
      </c>
      <c r="BD24" s="11" t="s">
        <v>61</v>
      </c>
      <c r="BE24" s="11" t="s">
        <v>61</v>
      </c>
      <c r="BF24" s="11" t="s">
        <v>61</v>
      </c>
      <c r="BG24" s="11" t="s">
        <v>61</v>
      </c>
      <c r="BH24" s="11" t="s">
        <v>61</v>
      </c>
      <c r="BI24" s="11" t="s">
        <v>61</v>
      </c>
      <c r="BJ24" s="11" t="s">
        <v>61</v>
      </c>
      <c r="BK24" s="11" t="s">
        <v>61</v>
      </c>
      <c r="BL24" s="11" t="s">
        <v>61</v>
      </c>
      <c r="BM24" s="11" t="s">
        <v>61</v>
      </c>
      <c r="BN24" s="11" t="s">
        <v>61</v>
      </c>
      <c r="BO24" s="11" t="s">
        <v>61</v>
      </c>
      <c r="BP24" s="11" t="s">
        <v>61</v>
      </c>
      <c r="BQ24" s="11" t="s">
        <v>61</v>
      </c>
      <c r="BR24" s="11" t="s">
        <v>61</v>
      </c>
      <c r="BS24" s="11" t="s">
        <v>61</v>
      </c>
      <c r="BT24" s="11" t="s">
        <v>61</v>
      </c>
      <c r="BU24" s="11" t="s">
        <v>61</v>
      </c>
      <c r="BV24" s="11" t="s">
        <v>61</v>
      </c>
      <c r="BW24" s="11" t="s">
        <v>61</v>
      </c>
    </row>
    <row r="25" spans="1:75" ht="12.75">
      <c r="A25" s="5" t="s">
        <v>47</v>
      </c>
      <c r="B25" s="11" t="s">
        <v>29</v>
      </c>
      <c r="C25" s="11" t="s">
        <v>29</v>
      </c>
      <c r="D25" s="11" t="s">
        <v>29</v>
      </c>
      <c r="E25" s="11" t="s">
        <v>61</v>
      </c>
      <c r="F25" s="11" t="s">
        <v>29</v>
      </c>
      <c r="G25" s="11" t="s">
        <v>29</v>
      </c>
      <c r="H25" s="11" t="s">
        <v>61</v>
      </c>
      <c r="I25" s="11" t="s">
        <v>29</v>
      </c>
      <c r="J25" s="11" t="s">
        <v>61</v>
      </c>
      <c r="K25" s="11" t="s">
        <v>61</v>
      </c>
      <c r="L25" s="11" t="s">
        <v>61</v>
      </c>
      <c r="M25" s="11" t="s">
        <v>29</v>
      </c>
      <c r="N25" s="11" t="s">
        <v>61</v>
      </c>
      <c r="O25" s="11" t="s">
        <v>29</v>
      </c>
      <c r="P25" s="11" t="s">
        <v>61</v>
      </c>
      <c r="Q25" s="11" t="s">
        <v>61</v>
      </c>
      <c r="R25" s="11" t="s">
        <v>29</v>
      </c>
      <c r="S25" s="11" t="s">
        <v>29</v>
      </c>
      <c r="T25" s="11" t="s">
        <v>29</v>
      </c>
      <c r="U25" s="11" t="s">
        <v>61</v>
      </c>
      <c r="V25" s="11" t="s">
        <v>61</v>
      </c>
      <c r="W25" s="11" t="s">
        <v>61</v>
      </c>
      <c r="X25" s="11" t="s">
        <v>29</v>
      </c>
      <c r="Y25" s="11" t="s">
        <v>29</v>
      </c>
      <c r="Z25" s="11" t="s">
        <v>29</v>
      </c>
      <c r="AA25" s="11" t="s">
        <v>29</v>
      </c>
      <c r="AB25" s="11" t="s">
        <v>29</v>
      </c>
      <c r="AC25" s="11" t="s">
        <v>29</v>
      </c>
      <c r="AD25" s="11" t="s">
        <v>61</v>
      </c>
      <c r="AE25" s="11" t="s">
        <v>29</v>
      </c>
      <c r="AF25" s="11" t="s">
        <v>61</v>
      </c>
      <c r="AG25" s="11" t="s">
        <v>29</v>
      </c>
      <c r="AH25" s="11" t="s">
        <v>29</v>
      </c>
      <c r="AI25" s="11" t="s">
        <v>29</v>
      </c>
      <c r="AJ25" s="11" t="s">
        <v>29</v>
      </c>
      <c r="AK25" s="11" t="s">
        <v>61</v>
      </c>
      <c r="AL25" s="11" t="s">
        <v>61</v>
      </c>
      <c r="AM25" s="11" t="s">
        <v>61</v>
      </c>
      <c r="AN25" s="11" t="s">
        <v>61</v>
      </c>
      <c r="AO25" s="11" t="s">
        <v>61</v>
      </c>
      <c r="AP25" s="11" t="s">
        <v>29</v>
      </c>
      <c r="AQ25" s="11" t="s">
        <v>29</v>
      </c>
      <c r="AR25" s="11" t="s">
        <v>29</v>
      </c>
      <c r="AS25" s="11" t="s">
        <v>61</v>
      </c>
      <c r="AT25" s="11" t="s">
        <v>61</v>
      </c>
      <c r="AU25" s="11" t="s">
        <v>29</v>
      </c>
      <c r="AV25" s="11" t="s">
        <v>29</v>
      </c>
      <c r="AW25" s="11" t="s">
        <v>29</v>
      </c>
      <c r="AX25" s="11" t="s">
        <v>61</v>
      </c>
      <c r="AY25" s="11" t="s">
        <v>61</v>
      </c>
      <c r="AZ25" s="11" t="s">
        <v>29</v>
      </c>
      <c r="BA25" s="11" t="s">
        <v>61</v>
      </c>
      <c r="BB25" s="11" t="s">
        <v>61</v>
      </c>
      <c r="BC25" s="11" t="s">
        <v>61</v>
      </c>
      <c r="BD25" s="11" t="s">
        <v>61</v>
      </c>
      <c r="BE25" s="11" t="s">
        <v>61</v>
      </c>
      <c r="BF25" s="11" t="s">
        <v>61</v>
      </c>
      <c r="BG25" s="11" t="s">
        <v>61</v>
      </c>
      <c r="BH25" s="11" t="s">
        <v>61</v>
      </c>
      <c r="BI25" s="11" t="s">
        <v>61</v>
      </c>
      <c r="BJ25" s="11" t="s">
        <v>61</v>
      </c>
      <c r="BK25" s="11" t="s">
        <v>61</v>
      </c>
      <c r="BL25" s="11" t="s">
        <v>61</v>
      </c>
      <c r="BM25" s="11" t="s">
        <v>29</v>
      </c>
      <c r="BN25" s="11" t="s">
        <v>29</v>
      </c>
      <c r="BO25" s="11" t="s">
        <v>61</v>
      </c>
      <c r="BP25" s="11" t="s">
        <v>29</v>
      </c>
      <c r="BQ25" s="11" t="s">
        <v>29</v>
      </c>
      <c r="BR25" s="11" t="s">
        <v>61</v>
      </c>
      <c r="BS25" s="11" t="s">
        <v>61</v>
      </c>
      <c r="BT25" s="11" t="s">
        <v>61</v>
      </c>
      <c r="BU25" s="11" t="s">
        <v>61</v>
      </c>
      <c r="BV25" s="11" t="s">
        <v>61</v>
      </c>
      <c r="BW25" s="11" t="s">
        <v>61</v>
      </c>
    </row>
    <row r="26" spans="1:75" ht="12.75">
      <c r="A26" s="5" t="s">
        <v>48</v>
      </c>
      <c r="B26" s="11" t="s">
        <v>61</v>
      </c>
      <c r="C26" s="11" t="s">
        <v>61</v>
      </c>
      <c r="D26" s="11" t="s">
        <v>61</v>
      </c>
      <c r="E26" s="11" t="s">
        <v>61</v>
      </c>
      <c r="F26" s="11" t="s">
        <v>29</v>
      </c>
      <c r="G26" s="11" t="s">
        <v>29</v>
      </c>
      <c r="H26" s="11" t="s">
        <v>61</v>
      </c>
      <c r="I26" s="11" t="s">
        <v>29</v>
      </c>
      <c r="J26" s="11" t="s">
        <v>61</v>
      </c>
      <c r="K26" s="11" t="s">
        <v>61</v>
      </c>
      <c r="L26" s="11" t="s">
        <v>61</v>
      </c>
      <c r="M26" s="11" t="s">
        <v>29</v>
      </c>
      <c r="N26" s="11" t="s">
        <v>61</v>
      </c>
      <c r="O26" s="11" t="s">
        <v>61</v>
      </c>
      <c r="P26" s="11" t="s">
        <v>61</v>
      </c>
      <c r="Q26" s="11" t="s">
        <v>61</v>
      </c>
      <c r="R26" s="11" t="s">
        <v>29</v>
      </c>
      <c r="S26" s="11" t="s">
        <v>29</v>
      </c>
      <c r="T26" s="11" t="s">
        <v>29</v>
      </c>
      <c r="U26" s="11" t="s">
        <v>61</v>
      </c>
      <c r="V26" s="11" t="s">
        <v>61</v>
      </c>
      <c r="W26" s="11" t="s">
        <v>61</v>
      </c>
      <c r="X26" s="11" t="s">
        <v>29</v>
      </c>
      <c r="Y26" s="11" t="s">
        <v>61</v>
      </c>
      <c r="Z26" s="11" t="s">
        <v>29</v>
      </c>
      <c r="AA26" s="11" t="s">
        <v>29</v>
      </c>
      <c r="AB26" s="11" t="s">
        <v>29</v>
      </c>
      <c r="AC26" s="11" t="s">
        <v>29</v>
      </c>
      <c r="AD26" s="11" t="s">
        <v>61</v>
      </c>
      <c r="AE26" s="11" t="s">
        <v>29</v>
      </c>
      <c r="AF26" s="11" t="s">
        <v>61</v>
      </c>
      <c r="AG26" s="11" t="s">
        <v>29</v>
      </c>
      <c r="AH26" s="11" t="s">
        <v>29</v>
      </c>
      <c r="AI26" s="11" t="s">
        <v>29</v>
      </c>
      <c r="AJ26" s="11" t="s">
        <v>29</v>
      </c>
      <c r="AK26" s="11" t="s">
        <v>61</v>
      </c>
      <c r="AL26" s="11" t="s">
        <v>61</v>
      </c>
      <c r="AM26" s="11" t="s">
        <v>61</v>
      </c>
      <c r="AN26" s="11" t="s">
        <v>61</v>
      </c>
      <c r="AO26" s="11" t="s">
        <v>61</v>
      </c>
      <c r="AP26" s="11" t="s">
        <v>29</v>
      </c>
      <c r="AQ26" s="11" t="s">
        <v>61</v>
      </c>
      <c r="AR26" s="11" t="s">
        <v>61</v>
      </c>
      <c r="AS26" s="11" t="s">
        <v>29</v>
      </c>
      <c r="AT26" s="11" t="s">
        <v>61</v>
      </c>
      <c r="AU26" s="11" t="s">
        <v>61</v>
      </c>
      <c r="AV26" s="11" t="s">
        <v>29</v>
      </c>
      <c r="AW26" s="11" t="s">
        <v>29</v>
      </c>
      <c r="AX26" s="11" t="s">
        <v>61</v>
      </c>
      <c r="AY26" s="11" t="s">
        <v>29</v>
      </c>
      <c r="AZ26" s="11" t="s">
        <v>29</v>
      </c>
      <c r="BA26" s="11" t="s">
        <v>61</v>
      </c>
      <c r="BB26" s="11" t="s">
        <v>61</v>
      </c>
      <c r="BC26" s="11" t="s">
        <v>61</v>
      </c>
      <c r="BD26" s="11" t="s">
        <v>61</v>
      </c>
      <c r="BE26" s="11" t="s">
        <v>61</v>
      </c>
      <c r="BF26" s="11" t="s">
        <v>61</v>
      </c>
      <c r="BG26" s="11" t="s">
        <v>61</v>
      </c>
      <c r="BH26" s="11" t="s">
        <v>61</v>
      </c>
      <c r="BI26" s="11" t="s">
        <v>61</v>
      </c>
      <c r="BJ26" s="11" t="s">
        <v>61</v>
      </c>
      <c r="BK26" s="11" t="s">
        <v>61</v>
      </c>
      <c r="BL26" s="11" t="s">
        <v>29</v>
      </c>
      <c r="BM26" s="11" t="s">
        <v>29</v>
      </c>
      <c r="BN26" s="11" t="s">
        <v>61</v>
      </c>
      <c r="BO26" s="11" t="s">
        <v>61</v>
      </c>
      <c r="BP26" s="11" t="s">
        <v>61</v>
      </c>
      <c r="BQ26" s="11" t="s">
        <v>29</v>
      </c>
      <c r="BR26" s="11" t="s">
        <v>61</v>
      </c>
      <c r="BS26" s="11" t="s">
        <v>61</v>
      </c>
      <c r="BT26" s="11" t="s">
        <v>61</v>
      </c>
      <c r="BU26" s="11" t="s">
        <v>61</v>
      </c>
      <c r="BV26" s="11" t="s">
        <v>61</v>
      </c>
      <c r="BW26" s="11" t="s">
        <v>61</v>
      </c>
    </row>
    <row r="27" spans="1:75" ht="12.75">
      <c r="A27" s="5" t="s">
        <v>49</v>
      </c>
      <c r="B27" s="11" t="s">
        <v>29</v>
      </c>
      <c r="C27" s="11" t="s">
        <v>29</v>
      </c>
      <c r="D27" s="11" t="s">
        <v>29</v>
      </c>
      <c r="E27" s="11" t="s">
        <v>61</v>
      </c>
      <c r="F27" s="11" t="s">
        <v>29</v>
      </c>
      <c r="G27" s="11" t="s">
        <v>29</v>
      </c>
      <c r="H27" s="11" t="s">
        <v>61</v>
      </c>
      <c r="I27" s="11" t="s">
        <v>29</v>
      </c>
      <c r="J27" s="11" t="s">
        <v>29</v>
      </c>
      <c r="K27" s="11" t="s">
        <v>61</v>
      </c>
      <c r="L27" s="11" t="s">
        <v>29</v>
      </c>
      <c r="M27" s="11" t="s">
        <v>29</v>
      </c>
      <c r="N27" s="11" t="s">
        <v>61</v>
      </c>
      <c r="O27" s="11" t="s">
        <v>29</v>
      </c>
      <c r="P27" s="11" t="s">
        <v>29</v>
      </c>
      <c r="Q27" s="11" t="s">
        <v>61</v>
      </c>
      <c r="R27" s="11" t="s">
        <v>29</v>
      </c>
      <c r="S27" s="11" t="s">
        <v>29</v>
      </c>
      <c r="T27" s="11" t="s">
        <v>29</v>
      </c>
      <c r="U27" s="11" t="s">
        <v>61</v>
      </c>
      <c r="V27" s="11" t="s">
        <v>61</v>
      </c>
      <c r="W27" s="11" t="s">
        <v>29</v>
      </c>
      <c r="X27" s="11" t="s">
        <v>29</v>
      </c>
      <c r="Y27" s="11" t="s">
        <v>29</v>
      </c>
      <c r="Z27" s="11" t="s">
        <v>29</v>
      </c>
      <c r="AA27" s="11" t="s">
        <v>29</v>
      </c>
      <c r="AB27" s="11" t="s">
        <v>29</v>
      </c>
      <c r="AC27" s="11" t="s">
        <v>29</v>
      </c>
      <c r="AD27" s="11" t="s">
        <v>61</v>
      </c>
      <c r="AE27" s="11" t="s">
        <v>29</v>
      </c>
      <c r="AF27" s="11" t="s">
        <v>61</v>
      </c>
      <c r="AG27" s="11" t="s">
        <v>29</v>
      </c>
      <c r="AH27" s="11" t="s">
        <v>29</v>
      </c>
      <c r="AI27" s="11" t="s">
        <v>29</v>
      </c>
      <c r="AJ27" s="11" t="s">
        <v>29</v>
      </c>
      <c r="AK27" s="11" t="s">
        <v>29</v>
      </c>
      <c r="AL27" s="11" t="s">
        <v>61</v>
      </c>
      <c r="AM27" s="11" t="s">
        <v>29</v>
      </c>
      <c r="AN27" s="11" t="s">
        <v>29</v>
      </c>
      <c r="AO27" s="11" t="s">
        <v>29</v>
      </c>
      <c r="AP27" s="11" t="s">
        <v>29</v>
      </c>
      <c r="AQ27" s="11" t="s">
        <v>29</v>
      </c>
      <c r="AR27" s="11" t="s">
        <v>29</v>
      </c>
      <c r="AS27" s="11" t="s">
        <v>61</v>
      </c>
      <c r="AT27" s="11" t="s">
        <v>29</v>
      </c>
      <c r="AU27" s="11" t="s">
        <v>29</v>
      </c>
      <c r="AV27" s="11" t="s">
        <v>29</v>
      </c>
      <c r="AW27" s="11" t="s">
        <v>29</v>
      </c>
      <c r="AX27" s="11" t="s">
        <v>61</v>
      </c>
      <c r="AY27" s="11" t="s">
        <v>29</v>
      </c>
      <c r="AZ27" s="11" t="s">
        <v>29</v>
      </c>
      <c r="BA27" s="11" t="s">
        <v>29</v>
      </c>
      <c r="BB27" s="11" t="s">
        <v>61</v>
      </c>
      <c r="BC27" s="11" t="s">
        <v>61</v>
      </c>
      <c r="BD27" s="11" t="s">
        <v>61</v>
      </c>
      <c r="BE27" s="11" t="s">
        <v>61</v>
      </c>
      <c r="BF27" s="11" t="s">
        <v>61</v>
      </c>
      <c r="BG27" s="11" t="s">
        <v>61</v>
      </c>
      <c r="BH27" s="11" t="s">
        <v>61</v>
      </c>
      <c r="BI27" s="11" t="s">
        <v>61</v>
      </c>
      <c r="BJ27" s="11" t="s">
        <v>61</v>
      </c>
      <c r="BK27" s="11" t="s">
        <v>61</v>
      </c>
      <c r="BL27" s="11" t="s">
        <v>29</v>
      </c>
      <c r="BM27" s="11" t="s">
        <v>29</v>
      </c>
      <c r="BN27" s="11" t="s">
        <v>29</v>
      </c>
      <c r="BO27" s="11" t="s">
        <v>61</v>
      </c>
      <c r="BP27" s="11" t="s">
        <v>29</v>
      </c>
      <c r="BQ27" s="11" t="s">
        <v>29</v>
      </c>
      <c r="BR27" s="11" t="s">
        <v>61</v>
      </c>
      <c r="BS27" s="11" t="s">
        <v>29</v>
      </c>
      <c r="BT27" s="11" t="s">
        <v>61</v>
      </c>
      <c r="BU27" s="11" t="s">
        <v>61</v>
      </c>
      <c r="BV27" s="11" t="s">
        <v>61</v>
      </c>
      <c r="BW27" s="11" t="s">
        <v>61</v>
      </c>
    </row>
    <row r="30" ht="12.75">
      <c r="A30" s="7" t="s">
        <v>65</v>
      </c>
    </row>
  </sheetData>
  <sheetProtection sheet="1"/>
  <mergeCells count="1">
    <mergeCell ref="A1:BW1"/>
  </mergeCells>
  <hyperlinks>
    <hyperlink ref="A30" r:id="rId1" display="© Commonwealth of Australia 2011"/>
  </hyperlinks>
  <printOptions/>
  <pageMargins left="0.7875" right="0.7875" top="1.025" bottom="1.025" header="0.7875" footer="0.7875"/>
  <pageSetup horizontalDpi="300" verticalDpi="300" orientation="landscape" paperSize="9" scale="89" r:id="rId3"/>
  <headerFooter alignWithMargins="0">
    <oddHeader>&amp;C&amp;A</oddHeader>
    <oddFooter>&amp;CPage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pane xSplit="1" ySplit="5" topLeftCell="B6" activePane="bottomRight" state="frozen"/>
      <selection pane="topLeft" activeCell="A1" sqref="A1:BV1"/>
      <selection pane="topRight" activeCell="A1" sqref="A1:BV1"/>
      <selection pane="bottomLeft" activeCell="A1" sqref="A1:BV1"/>
      <selection pane="bottomRight" activeCell="A1" sqref="A1:I1"/>
    </sheetView>
  </sheetViews>
  <sheetFormatPr defaultColWidth="11.57421875" defaultRowHeight="12.75"/>
  <cols>
    <col min="1" max="1" width="38.8515625" style="0" customWidth="1"/>
    <col min="2" max="8" width="11.57421875" style="10" customWidth="1"/>
  </cols>
  <sheetData>
    <row r="1" spans="1:9" ht="67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3" ht="22.5" customHeight="1">
      <c r="A2" s="21" t="s">
        <v>62</v>
      </c>
      <c r="B2" s="21"/>
      <c r="C2" s="21"/>
    </row>
    <row r="3" spans="1:3" ht="12.75">
      <c r="A3" s="24" t="s">
        <v>63</v>
      </c>
      <c r="B3" s="24"/>
      <c r="C3" s="24"/>
    </row>
    <row r="4" spans="1:9" ht="24" customHeight="1">
      <c r="A4" s="6" t="s">
        <v>51</v>
      </c>
      <c r="I4" s="10"/>
    </row>
    <row r="5" spans="1:9" ht="43.5" customHeight="1">
      <c r="A5" s="8"/>
      <c r="B5" s="13" t="str">
        <f>HYPERLINK("http://www.abs.gov.au/ausstats/subscriber.nsf/LookupAttach/3415.0Data+Cubes-26.07.1290/$File/34150DS0067_2010-11_Crime_Victimisation_migrants.xls","Crime Victimisation 2010-11")</f>
        <v>Crime Victimisation 2010-11</v>
      </c>
      <c r="C5" s="13" t="str">
        <f>HYPERLINK("http://www.abs.gov.au/ausstats/subscriber.nsf/LookupAttach/3415.0Data+Cubes-29.11.1190/$File/34150DS0057_2009-10_Crime_Victimisation_migrants.xls","Crime Victimisation 2009-10")</f>
        <v>Crime Victimisation 2009-10</v>
      </c>
      <c r="D5" s="13" t="str">
        <f>HYPERLINK("http://www.abs.gov.au/ausstats/subscriber.nsf/LookupAttach/3415.0Data+Cubes-29.11.11100/$File/34150DS0064_2008-09_Crime_Victimisation_migrants.xls","Crime Victimisation 2008-09")</f>
        <v>Crime Victimisation 2008-09</v>
      </c>
      <c r="E5" s="13" t="str">
        <f>HYPERLINK("http://www.abs.gov.au/ausstats/subscriber.nsf/LookupAttach/3415.0Data+Cubes-29.06.1117/$File/34150DS0003_2005_CSS_Migrants.xls","Crime and Safety 2005")</f>
        <v>Crime and Safety 2005</v>
      </c>
      <c r="F5" s="13" t="str">
        <f>HYPERLINK("http://www.abs.gov.au/ausstats/subscriber.nsf/LookupAttach/3415.0Data+Cubes-29.11.11190/$File/34150DS0062_2010_GSS_migrants.xls","General Social Survey 2010")</f>
        <v>General Social Survey 2010</v>
      </c>
      <c r="G5" s="13" t="str">
        <f>HYPERLINK("http://www.abs.gov.au/ausstats/subscriber.nsf/LookupAttach/3415.0Data+Cubes-29.06.1132/$File/34150DS0007_2006_GSS_Migrants.xls","General Social Survey 2006")</f>
        <v>General Social Survey 2006</v>
      </c>
      <c r="H5" s="13" t="str">
        <f>HYPERLINK("http://www.abs.gov.au/ausstats/subscriber.nsf/LookupAttach/3415.0Data+Cubes-29.06.1133/$File/34150DS0008_2002_GSS_Migrants.xls","General Social Survey 2002")</f>
        <v>General Social Survey 2002</v>
      </c>
      <c r="I5" s="13" t="str">
        <f>HYPERLINK("http://www.abs.gov.au/ausstats/subscriber.nsf/LookupAttach/3415.0Data+Cubes-29.06.1148/$File/34150DS0015_2005_PSS_Migrants.xls","Personal Safety 2005")</f>
        <v>Personal Safety 2005</v>
      </c>
    </row>
    <row r="6" spans="1:9" ht="12.75">
      <c r="A6" s="5" t="s">
        <v>28</v>
      </c>
      <c r="B6" s="11" t="s">
        <v>61</v>
      </c>
      <c r="C6" s="11" t="s">
        <v>61</v>
      </c>
      <c r="D6" s="11" t="s">
        <v>61</v>
      </c>
      <c r="E6" s="11" t="s">
        <v>61</v>
      </c>
      <c r="F6" s="11" t="s">
        <v>61</v>
      </c>
      <c r="G6" s="11" t="s">
        <v>61</v>
      </c>
      <c r="H6" s="11" t="s">
        <v>61</v>
      </c>
      <c r="I6" s="11" t="s">
        <v>61</v>
      </c>
    </row>
    <row r="7" spans="1:9" ht="12.75">
      <c r="A7" s="5" t="s">
        <v>30</v>
      </c>
      <c r="B7" s="11" t="s">
        <v>29</v>
      </c>
      <c r="C7" s="11" t="s">
        <v>29</v>
      </c>
      <c r="D7" s="11" t="s">
        <v>29</v>
      </c>
      <c r="E7" s="11" t="s">
        <v>29</v>
      </c>
      <c r="F7" s="11" t="s">
        <v>29</v>
      </c>
      <c r="G7" s="11" t="s">
        <v>29</v>
      </c>
      <c r="H7" s="11" t="s">
        <v>29</v>
      </c>
      <c r="I7" s="11" t="s">
        <v>29</v>
      </c>
    </row>
    <row r="8" spans="1:9" ht="12.75">
      <c r="A8" s="5" t="s">
        <v>31</v>
      </c>
      <c r="B8" s="11" t="s">
        <v>29</v>
      </c>
      <c r="C8" s="11" t="s">
        <v>29</v>
      </c>
      <c r="D8" s="11" t="s">
        <v>29</v>
      </c>
      <c r="E8" s="11" t="s">
        <v>29</v>
      </c>
      <c r="F8" s="11" t="s">
        <v>29</v>
      </c>
      <c r="G8" s="11" t="s">
        <v>29</v>
      </c>
      <c r="H8" s="11" t="s">
        <v>29</v>
      </c>
      <c r="I8" s="11" t="s">
        <v>29</v>
      </c>
    </row>
    <row r="9" spans="1:9" ht="12.75">
      <c r="A9" s="5" t="s">
        <v>32</v>
      </c>
      <c r="B9" s="11" t="s">
        <v>29</v>
      </c>
      <c r="C9" s="11" t="s">
        <v>29</v>
      </c>
      <c r="D9" s="11" t="s">
        <v>29</v>
      </c>
      <c r="E9" s="11" t="s">
        <v>29</v>
      </c>
      <c r="F9" s="11" t="s">
        <v>29</v>
      </c>
      <c r="G9" s="11" t="s">
        <v>29</v>
      </c>
      <c r="H9" s="11" t="s">
        <v>29</v>
      </c>
      <c r="I9" s="11" t="s">
        <v>29</v>
      </c>
    </row>
    <row r="10" spans="1:9" ht="12.75">
      <c r="A10" s="5" t="s">
        <v>33</v>
      </c>
      <c r="B10" s="11" t="s">
        <v>29</v>
      </c>
      <c r="C10" s="11" t="s">
        <v>29</v>
      </c>
      <c r="D10" s="11" t="s">
        <v>29</v>
      </c>
      <c r="E10" s="11" t="s">
        <v>29</v>
      </c>
      <c r="F10" s="11" t="s">
        <v>29</v>
      </c>
      <c r="G10" s="11" t="s">
        <v>29</v>
      </c>
      <c r="H10" s="11" t="s">
        <v>29</v>
      </c>
      <c r="I10" s="11" t="s">
        <v>29</v>
      </c>
    </row>
    <row r="11" spans="1:9" ht="12.75">
      <c r="A11" s="5" t="s">
        <v>34</v>
      </c>
      <c r="B11" s="11" t="s">
        <v>29</v>
      </c>
      <c r="C11" s="11" t="s">
        <v>29</v>
      </c>
      <c r="D11" s="11" t="s">
        <v>29</v>
      </c>
      <c r="E11" s="11" t="s">
        <v>29</v>
      </c>
      <c r="F11" s="11" t="s">
        <v>29</v>
      </c>
      <c r="G11" s="11" t="s">
        <v>29</v>
      </c>
      <c r="H11" s="11" t="s">
        <v>29</v>
      </c>
      <c r="I11" s="11" t="s">
        <v>29</v>
      </c>
    </row>
    <row r="12" spans="1:9" ht="12.75">
      <c r="A12" s="5" t="s">
        <v>35</v>
      </c>
      <c r="B12" s="11" t="s">
        <v>61</v>
      </c>
      <c r="C12" s="11" t="s">
        <v>61</v>
      </c>
      <c r="D12" s="11" t="s">
        <v>61</v>
      </c>
      <c r="E12" s="11" t="s">
        <v>61</v>
      </c>
      <c r="F12" s="11" t="s">
        <v>61</v>
      </c>
      <c r="G12" s="11" t="s">
        <v>61</v>
      </c>
      <c r="H12" s="11" t="s">
        <v>61</v>
      </c>
      <c r="I12" s="11" t="s">
        <v>61</v>
      </c>
    </row>
    <row r="13" spans="1:9" ht="12.75">
      <c r="A13" s="5" t="s">
        <v>36</v>
      </c>
      <c r="B13" s="11" t="s">
        <v>29</v>
      </c>
      <c r="C13" s="11" t="s">
        <v>29</v>
      </c>
      <c r="D13" s="11" t="s">
        <v>29</v>
      </c>
      <c r="E13" s="11" t="s">
        <v>29</v>
      </c>
      <c r="F13" s="11" t="s">
        <v>29</v>
      </c>
      <c r="G13" s="11" t="s">
        <v>29</v>
      </c>
      <c r="H13" s="11" t="s">
        <v>29</v>
      </c>
      <c r="I13" s="11" t="s">
        <v>29</v>
      </c>
    </row>
    <row r="14" spans="1:9" ht="12.75">
      <c r="A14" s="5" t="s">
        <v>66</v>
      </c>
      <c r="B14" s="11" t="s">
        <v>29</v>
      </c>
      <c r="C14" s="11" t="s">
        <v>29</v>
      </c>
      <c r="D14" s="11" t="s">
        <v>29</v>
      </c>
      <c r="E14" s="11" t="s">
        <v>29</v>
      </c>
      <c r="F14" s="11" t="s">
        <v>29</v>
      </c>
      <c r="G14" s="11" t="s">
        <v>29</v>
      </c>
      <c r="H14" s="11" t="s">
        <v>29</v>
      </c>
      <c r="I14" s="11" t="s">
        <v>29</v>
      </c>
    </row>
    <row r="15" spans="1:9" ht="12.75">
      <c r="A15" s="5" t="s">
        <v>37</v>
      </c>
      <c r="B15" s="11" t="s">
        <v>29</v>
      </c>
      <c r="C15" s="11" t="s">
        <v>29</v>
      </c>
      <c r="D15" s="11" t="s">
        <v>29</v>
      </c>
      <c r="E15" s="11" t="s">
        <v>29</v>
      </c>
      <c r="F15" s="11" t="s">
        <v>61</v>
      </c>
      <c r="G15" s="11" t="s">
        <v>61</v>
      </c>
      <c r="H15" s="11" t="s">
        <v>61</v>
      </c>
      <c r="I15" s="11" t="s">
        <v>61</v>
      </c>
    </row>
    <row r="16" spans="1:9" ht="12.75">
      <c r="A16" s="5" t="s">
        <v>38</v>
      </c>
      <c r="B16" s="11" t="s">
        <v>29</v>
      </c>
      <c r="C16" s="11" t="s">
        <v>29</v>
      </c>
      <c r="D16" s="11" t="s">
        <v>29</v>
      </c>
      <c r="E16" s="11" t="s">
        <v>29</v>
      </c>
      <c r="F16" s="11" t="s">
        <v>29</v>
      </c>
      <c r="G16" s="11" t="s">
        <v>29</v>
      </c>
      <c r="H16" s="11" t="s">
        <v>29</v>
      </c>
      <c r="I16" s="11" t="s">
        <v>29</v>
      </c>
    </row>
    <row r="17" spans="1:9" ht="12.75">
      <c r="A17" s="5" t="s">
        <v>39</v>
      </c>
      <c r="B17" s="11" t="s">
        <v>29</v>
      </c>
      <c r="C17" s="11" t="s">
        <v>29</v>
      </c>
      <c r="D17" s="11" t="s">
        <v>29</v>
      </c>
      <c r="E17" s="11" t="s">
        <v>29</v>
      </c>
      <c r="F17" s="11" t="s">
        <v>61</v>
      </c>
      <c r="G17" s="11" t="s">
        <v>61</v>
      </c>
      <c r="H17" s="11" t="s">
        <v>61</v>
      </c>
      <c r="I17" s="11" t="s">
        <v>29</v>
      </c>
    </row>
    <row r="18" spans="1:9" ht="12.75">
      <c r="A18" s="5" t="s">
        <v>40</v>
      </c>
      <c r="B18" s="11" t="s">
        <v>29</v>
      </c>
      <c r="C18" s="11" t="s">
        <v>29</v>
      </c>
      <c r="D18" s="11" t="s">
        <v>29</v>
      </c>
      <c r="E18" s="11" t="s">
        <v>29</v>
      </c>
      <c r="F18" s="11" t="s">
        <v>29</v>
      </c>
      <c r="G18" s="11" t="s">
        <v>29</v>
      </c>
      <c r="H18" s="11" t="s">
        <v>29</v>
      </c>
      <c r="I18" s="11" t="s">
        <v>29</v>
      </c>
    </row>
    <row r="19" spans="1:9" ht="12.75">
      <c r="A19" s="5" t="s">
        <v>41</v>
      </c>
      <c r="B19" s="11" t="s">
        <v>29</v>
      </c>
      <c r="C19" s="11" t="s">
        <v>29</v>
      </c>
      <c r="D19" s="11" t="s">
        <v>29</v>
      </c>
      <c r="E19" s="11" t="s">
        <v>29</v>
      </c>
      <c r="F19" s="11" t="s">
        <v>29</v>
      </c>
      <c r="G19" s="11" t="s">
        <v>29</v>
      </c>
      <c r="H19" s="11" t="s">
        <v>29</v>
      </c>
      <c r="I19" s="11" t="s">
        <v>29</v>
      </c>
    </row>
    <row r="20" spans="1:9" ht="12.75">
      <c r="A20" s="5" t="s">
        <v>42</v>
      </c>
      <c r="B20" s="11" t="s">
        <v>29</v>
      </c>
      <c r="C20" s="11" t="s">
        <v>29</v>
      </c>
      <c r="D20" s="11" t="s">
        <v>29</v>
      </c>
      <c r="E20" s="11" t="s">
        <v>29</v>
      </c>
      <c r="F20" s="11" t="s">
        <v>61</v>
      </c>
      <c r="G20" s="11" t="s">
        <v>61</v>
      </c>
      <c r="H20" s="11" t="s">
        <v>29</v>
      </c>
      <c r="I20" s="11" t="s">
        <v>29</v>
      </c>
    </row>
    <row r="21" spans="1:9" ht="12.75">
      <c r="A21" s="5" t="s">
        <v>43</v>
      </c>
      <c r="B21" s="11" t="s">
        <v>29</v>
      </c>
      <c r="C21" s="11" t="s">
        <v>29</v>
      </c>
      <c r="D21" s="11" t="s">
        <v>29</v>
      </c>
      <c r="E21" s="11" t="s">
        <v>29</v>
      </c>
      <c r="F21" s="11" t="s">
        <v>29</v>
      </c>
      <c r="G21" s="11" t="s">
        <v>29</v>
      </c>
      <c r="H21" s="11" t="s">
        <v>29</v>
      </c>
      <c r="I21" s="11" t="s">
        <v>29</v>
      </c>
    </row>
    <row r="22" spans="1:9" ht="12.75">
      <c r="A22" s="5" t="s">
        <v>44</v>
      </c>
      <c r="B22" s="11" t="s">
        <v>29</v>
      </c>
      <c r="C22" s="11" t="s">
        <v>29</v>
      </c>
      <c r="D22" s="11" t="s">
        <v>29</v>
      </c>
      <c r="E22" s="11" t="s">
        <v>29</v>
      </c>
      <c r="F22" s="11" t="s">
        <v>29</v>
      </c>
      <c r="G22" s="11" t="s">
        <v>29</v>
      </c>
      <c r="H22" s="11" t="s">
        <v>29</v>
      </c>
      <c r="I22" s="11" t="s">
        <v>29</v>
      </c>
    </row>
    <row r="23" spans="1:9" ht="12.75">
      <c r="A23" s="5" t="s">
        <v>45</v>
      </c>
      <c r="B23" s="11" t="s">
        <v>29</v>
      </c>
      <c r="C23" s="11" t="s">
        <v>29</v>
      </c>
      <c r="D23" s="11" t="s">
        <v>29</v>
      </c>
      <c r="E23" s="11" t="s">
        <v>29</v>
      </c>
      <c r="F23" s="11" t="s">
        <v>61</v>
      </c>
      <c r="G23" s="11" t="s">
        <v>61</v>
      </c>
      <c r="H23" s="11" t="s">
        <v>29</v>
      </c>
      <c r="I23" s="11" t="s">
        <v>29</v>
      </c>
    </row>
    <row r="24" spans="1:9" ht="12.75">
      <c r="A24" s="5" t="s">
        <v>46</v>
      </c>
      <c r="B24" s="11" t="s">
        <v>61</v>
      </c>
      <c r="C24" s="11" t="s">
        <v>61</v>
      </c>
      <c r="D24" s="11" t="s">
        <v>61</v>
      </c>
      <c r="E24" s="11" t="s">
        <v>61</v>
      </c>
      <c r="F24" s="11" t="s">
        <v>61</v>
      </c>
      <c r="G24" s="11" t="s">
        <v>61</v>
      </c>
      <c r="H24" s="11" t="s">
        <v>61</v>
      </c>
      <c r="I24" s="11" t="s">
        <v>61</v>
      </c>
    </row>
    <row r="25" spans="1:9" ht="12.75">
      <c r="A25" s="5" t="s">
        <v>47</v>
      </c>
      <c r="B25" s="11" t="s">
        <v>29</v>
      </c>
      <c r="C25" s="11" t="s">
        <v>29</v>
      </c>
      <c r="D25" s="11" t="s">
        <v>29</v>
      </c>
      <c r="E25" s="11" t="s">
        <v>29</v>
      </c>
      <c r="F25" s="11" t="s">
        <v>61</v>
      </c>
      <c r="G25" s="11" t="s">
        <v>61</v>
      </c>
      <c r="H25" s="11" t="s">
        <v>61</v>
      </c>
      <c r="I25" s="11" t="s">
        <v>29</v>
      </c>
    </row>
    <row r="26" spans="1:9" ht="12.75">
      <c r="A26" s="5" t="s">
        <v>48</v>
      </c>
      <c r="B26" s="11" t="s">
        <v>61</v>
      </c>
      <c r="C26" s="11" t="s">
        <v>61</v>
      </c>
      <c r="D26" s="11" t="s">
        <v>61</v>
      </c>
      <c r="E26" s="11" t="s">
        <v>61</v>
      </c>
      <c r="F26" s="11" t="s">
        <v>61</v>
      </c>
      <c r="G26" s="11" t="s">
        <v>61</v>
      </c>
      <c r="H26" s="11" t="s">
        <v>61</v>
      </c>
      <c r="I26" s="11" t="s">
        <v>61</v>
      </c>
    </row>
    <row r="27" spans="1:9" ht="12.75">
      <c r="A27" s="5" t="s">
        <v>49</v>
      </c>
      <c r="B27" s="11" t="s">
        <v>29</v>
      </c>
      <c r="C27" s="11" t="s">
        <v>29</v>
      </c>
      <c r="D27" s="11" t="s">
        <v>29</v>
      </c>
      <c r="E27" s="11" t="s">
        <v>29</v>
      </c>
      <c r="F27" s="11" t="s">
        <v>61</v>
      </c>
      <c r="G27" s="11" t="s">
        <v>61</v>
      </c>
      <c r="H27" s="11" t="s">
        <v>61</v>
      </c>
      <c r="I27" s="11" t="s">
        <v>29</v>
      </c>
    </row>
    <row r="30" ht="12.75">
      <c r="A30" s="7" t="s">
        <v>65</v>
      </c>
    </row>
  </sheetData>
  <sheetProtection sheet="1"/>
  <mergeCells count="3">
    <mergeCell ref="A1:I1"/>
    <mergeCell ref="A2:C2"/>
    <mergeCell ref="A3:C3"/>
  </mergeCells>
  <hyperlinks>
    <hyperlink ref="A30" r:id="rId1" display="© Commonwealth of Australia 2011"/>
  </hyperlinks>
  <printOptions/>
  <pageMargins left="0.7875" right="0.7875" top="1.025" bottom="1.025" header="0.7875" footer="0.7875"/>
  <pageSetup horizontalDpi="300" verticalDpi="300" orientation="landscape" paperSize="9" scale="95" r:id="rId3"/>
  <headerFooter alignWithMargins="0">
    <oddHeader>&amp;C&amp;A</oddHeader>
    <oddFooter>&amp;CPage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pane xSplit="1" ySplit="5" topLeftCell="B6" activePane="bottomRight" state="frozen"/>
      <selection pane="topLeft" activeCell="A1" sqref="A1:BV1"/>
      <selection pane="topRight" activeCell="A1" sqref="A1:BV1"/>
      <selection pane="bottomLeft" activeCell="A1" sqref="A1:BV1"/>
      <selection pane="bottomRight" activeCell="A1" sqref="A1:K1"/>
    </sheetView>
  </sheetViews>
  <sheetFormatPr defaultColWidth="11.57421875" defaultRowHeight="12.75"/>
  <cols>
    <col min="1" max="1" width="38.8515625" style="0" customWidth="1"/>
    <col min="2" max="3" width="12.28125" style="10" customWidth="1"/>
    <col min="4" max="7" width="11.57421875" style="10" customWidth="1"/>
    <col min="8" max="8" width="12.28125" style="10" customWidth="1"/>
    <col min="9" max="10" width="11.57421875" style="10" customWidth="1"/>
  </cols>
  <sheetData>
    <row r="1" spans="1:11" ht="67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3" ht="22.5" customHeight="1">
      <c r="A2" s="21" t="s">
        <v>62</v>
      </c>
      <c r="B2" s="21"/>
      <c r="C2" s="21"/>
    </row>
    <row r="3" spans="1:3" ht="12.75">
      <c r="A3" s="24" t="s">
        <v>63</v>
      </c>
      <c r="B3" s="24"/>
      <c r="C3" s="24"/>
    </row>
    <row r="4" spans="1:11" ht="24" customHeight="1">
      <c r="A4" s="6" t="s">
        <v>52</v>
      </c>
      <c r="K4" s="10"/>
    </row>
    <row r="5" spans="1:11" ht="75" customHeight="1">
      <c r="A5" s="8"/>
      <c r="B5" s="13" t="str">
        <f>HYPERLINK("http://www.abs.gov.au/ausstats/subscriber.nsf/LookupAttach/3415.0Data+Cubes-26.07.1230/$File/34150DS0075_2009-10_AttCulturalVenues_Migrants.xls","Attendance at Selected Cultural Venues and Events 2009–10")</f>
        <v>Attendance at Selected Cultural Venues and Events 2009–10</v>
      </c>
      <c r="C5" s="13" t="str">
        <f>HYPERLINK("http://www.abs.gov.au/ausstats/subscriber.nsf/LookupAttach/3415.0Data+Cubes-29.06.114/$File/34150DS0001_2005-06_AttCulturalVenues_Migrants.xls","Attendance at Selected Cultural Venues and Events 2005–06")</f>
        <v>Attendance at Selected Cultural Venues and Events 2005–06</v>
      </c>
      <c r="D5" s="13" t="str">
        <f>HYPERLINK("http://www.abs.gov.au/ausstats/subscriber.nsf/LookupAttach/3415.0Data+Cubes-29.06.1116/$File/34150DS0025_2006_CPCLA_Migrants.xls","Children's Participation in Culture and Leisure Activities 2006")</f>
        <v>Children's Participation in Culture and Leisure Activities 2006</v>
      </c>
      <c r="E5" s="13" t="str">
        <f>HYPERLINK("http://www.abs.gov.au/ausstats/subscriber.nsf/LookupAttach/3415.0Data+Cubes-29.06.1122/$File/34150DS0004_2003_SDAC_Migrants.xls","Disability Ageing and Carers 2003")</f>
        <v>Disability Ageing and Carers 2003</v>
      </c>
      <c r="F5" s="13" t="str">
        <f>HYPERLINK("http://www.abs.gov.au/ausstats/subscriber.nsf/LookupAttach/3415.0Data+Cubes-29.11.11190/$File/34150DS0062_2010_GSS_migrants.xls","General Social Survey 2010")</f>
        <v>General Social Survey 2010</v>
      </c>
      <c r="G5" s="13" t="str">
        <f>HYPERLINK("http://www.abs.gov.au/ausstats/subscriber.nsf/LookupAttach/3415.0Data+Cubes-29.06.1132/$File/34150DS0007_2006_GSS_Migrants.xls","General Social Survey 2006")</f>
        <v>General Social Survey 2006</v>
      </c>
      <c r="H5" s="13" t="str">
        <f>HYPERLINK("http://www.abs.gov.au/ausstats/subscriber.nsf/LookupAttach/3415.0Data+Cubes-29.06.1133/$File/34150DS0008_2002_GSS_Migrants.xls","General Social Survey 2002")</f>
        <v>General Social Survey 2002</v>
      </c>
      <c r="I5" s="13" t="str">
        <f>HYPERLINK("http://www.abs.gov.au/ausstats/subscriber.nsf/LookupAttach/3415.0Data+Cubes-29.06.1147/$File/34150DS0014_2005-06_MPHS_SportsParticipation_Migrants.xls","Participation in Sports and Physical Recreation 2005–06")</f>
        <v>Participation in Sports and Physical Recreation 2005–06</v>
      </c>
      <c r="J5" s="13" t="str">
        <f>HYPERLINK("http://www.abs.gov.au/ausstats/subscriber.nsf/LookupAttach/3415.0Data+Cubes-29.06.1151/$File/34150DS0016_2005-06_MPHS_SportsAttendance_Migrants.xls","Sports Attendance 2005–06")</f>
        <v>Sports Attendance 2005–06</v>
      </c>
      <c r="K5" s="13" t="str">
        <f>HYPERLINK("http://www.abs.gov.au/ausstats/subscriber.nsf/LookupAttach/3415.0Data+Cubes-29.06.1154/$File/34150DS0038_2007_WSCLA_Migrants.xls","Work in Selected Culture and Leisure Activities 2007")</f>
        <v>Work in Selected Culture and Leisure Activities 2007</v>
      </c>
    </row>
    <row r="6" spans="1:11" ht="12.75">
      <c r="A6" s="5" t="s">
        <v>28</v>
      </c>
      <c r="B6" s="11" t="s">
        <v>61</v>
      </c>
      <c r="C6" s="11" t="s">
        <v>61</v>
      </c>
      <c r="D6" s="11" t="s">
        <v>61</v>
      </c>
      <c r="E6" s="11" t="s">
        <v>61</v>
      </c>
      <c r="F6" s="11" t="s">
        <v>61</v>
      </c>
      <c r="G6" s="11" t="s">
        <v>61</v>
      </c>
      <c r="H6" s="11" t="s">
        <v>61</v>
      </c>
      <c r="I6" s="11" t="s">
        <v>61</v>
      </c>
      <c r="J6" s="11" t="s">
        <v>61</v>
      </c>
      <c r="K6" s="11" t="s">
        <v>61</v>
      </c>
    </row>
    <row r="7" spans="1:11" ht="12.75">
      <c r="A7" s="5" t="s">
        <v>30</v>
      </c>
      <c r="B7" s="11" t="s">
        <v>29</v>
      </c>
      <c r="C7" s="11" t="s">
        <v>29</v>
      </c>
      <c r="D7" s="11" t="s">
        <v>29</v>
      </c>
      <c r="E7" s="11" t="s">
        <v>29</v>
      </c>
      <c r="F7" s="11" t="s">
        <v>29</v>
      </c>
      <c r="G7" s="11" t="s">
        <v>29</v>
      </c>
      <c r="H7" s="11" t="s">
        <v>29</v>
      </c>
      <c r="I7" s="11" t="s">
        <v>29</v>
      </c>
      <c r="J7" s="11" t="s">
        <v>29</v>
      </c>
      <c r="K7" s="11" t="s">
        <v>29</v>
      </c>
    </row>
    <row r="8" spans="1:11" ht="12.75">
      <c r="A8" s="5" t="s">
        <v>31</v>
      </c>
      <c r="B8" s="11" t="s">
        <v>29</v>
      </c>
      <c r="C8" s="11" t="s">
        <v>29</v>
      </c>
      <c r="D8" s="11" t="s">
        <v>29</v>
      </c>
      <c r="E8" s="11" t="s">
        <v>29</v>
      </c>
      <c r="F8" s="11" t="s">
        <v>29</v>
      </c>
      <c r="G8" s="11" t="s">
        <v>29</v>
      </c>
      <c r="H8" s="11" t="s">
        <v>29</v>
      </c>
      <c r="I8" s="11" t="s">
        <v>29</v>
      </c>
      <c r="J8" s="11" t="s">
        <v>29</v>
      </c>
      <c r="K8" s="11" t="s">
        <v>29</v>
      </c>
    </row>
    <row r="9" spans="1:11" ht="12.75">
      <c r="A9" s="5" t="s">
        <v>32</v>
      </c>
      <c r="B9" s="11" t="s">
        <v>29</v>
      </c>
      <c r="C9" s="11" t="s">
        <v>29</v>
      </c>
      <c r="D9" s="11" t="s">
        <v>61</v>
      </c>
      <c r="E9" s="11" t="s">
        <v>29</v>
      </c>
      <c r="F9" s="11" t="s">
        <v>29</v>
      </c>
      <c r="G9" s="11" t="s">
        <v>29</v>
      </c>
      <c r="H9" s="11" t="s">
        <v>29</v>
      </c>
      <c r="I9" s="11" t="s">
        <v>29</v>
      </c>
      <c r="J9" s="11" t="s">
        <v>29</v>
      </c>
      <c r="K9" s="11" t="s">
        <v>29</v>
      </c>
    </row>
    <row r="10" spans="1:11" ht="12.75">
      <c r="A10" s="5" t="s">
        <v>33</v>
      </c>
      <c r="B10" s="11" t="s">
        <v>29</v>
      </c>
      <c r="C10" s="11" t="s">
        <v>29</v>
      </c>
      <c r="D10" s="11" t="s">
        <v>29</v>
      </c>
      <c r="E10" s="11" t="s">
        <v>29</v>
      </c>
      <c r="F10" s="11" t="s">
        <v>29</v>
      </c>
      <c r="G10" s="11" t="s">
        <v>29</v>
      </c>
      <c r="H10" s="11" t="s">
        <v>29</v>
      </c>
      <c r="I10" s="11" t="s">
        <v>29</v>
      </c>
      <c r="J10" s="11" t="s">
        <v>29</v>
      </c>
      <c r="K10" s="11" t="s">
        <v>29</v>
      </c>
    </row>
    <row r="11" spans="1:11" ht="12.75">
      <c r="A11" s="5" t="s">
        <v>34</v>
      </c>
      <c r="B11" s="11" t="s">
        <v>29</v>
      </c>
      <c r="C11" s="11" t="s">
        <v>29</v>
      </c>
      <c r="D11" s="11" t="s">
        <v>29</v>
      </c>
      <c r="E11" s="11" t="s">
        <v>29</v>
      </c>
      <c r="F11" s="11" t="s">
        <v>29</v>
      </c>
      <c r="G11" s="11" t="s">
        <v>29</v>
      </c>
      <c r="H11" s="11" t="s">
        <v>29</v>
      </c>
      <c r="I11" s="11" t="s">
        <v>29</v>
      </c>
      <c r="J11" s="11" t="s">
        <v>29</v>
      </c>
      <c r="K11" s="11" t="s">
        <v>29</v>
      </c>
    </row>
    <row r="12" spans="1:11" ht="12.75">
      <c r="A12" s="5" t="s">
        <v>35</v>
      </c>
      <c r="B12" s="11" t="s">
        <v>61</v>
      </c>
      <c r="C12" s="11" t="s">
        <v>61</v>
      </c>
      <c r="D12" s="11" t="s">
        <v>29</v>
      </c>
      <c r="E12" s="11" t="s">
        <v>61</v>
      </c>
      <c r="F12" s="11" t="s">
        <v>61</v>
      </c>
      <c r="G12" s="11" t="s">
        <v>61</v>
      </c>
      <c r="H12" s="11" t="s">
        <v>61</v>
      </c>
      <c r="I12" s="11" t="s">
        <v>61</v>
      </c>
      <c r="J12" s="11" t="s">
        <v>61</v>
      </c>
      <c r="K12" s="11" t="s">
        <v>29</v>
      </c>
    </row>
    <row r="13" spans="1:11" ht="12.75">
      <c r="A13" s="5" t="s">
        <v>36</v>
      </c>
      <c r="B13" s="11" t="s">
        <v>29</v>
      </c>
      <c r="C13" s="11" t="s">
        <v>29</v>
      </c>
      <c r="D13" s="11" t="s">
        <v>29</v>
      </c>
      <c r="E13" s="11" t="s">
        <v>29</v>
      </c>
      <c r="F13" s="11" t="s">
        <v>29</v>
      </c>
      <c r="G13" s="11" t="s">
        <v>29</v>
      </c>
      <c r="H13" s="11" t="s">
        <v>29</v>
      </c>
      <c r="I13" s="11" t="s">
        <v>29</v>
      </c>
      <c r="J13" s="11" t="s">
        <v>29</v>
      </c>
      <c r="K13" s="11" t="s">
        <v>29</v>
      </c>
    </row>
    <row r="14" spans="1:11" ht="12.75">
      <c r="A14" s="5" t="s">
        <v>66</v>
      </c>
      <c r="B14" s="11" t="s">
        <v>29</v>
      </c>
      <c r="C14" s="11" t="s">
        <v>29</v>
      </c>
      <c r="D14" s="11" t="s">
        <v>29</v>
      </c>
      <c r="E14" s="11" t="s">
        <v>29</v>
      </c>
      <c r="F14" s="11" t="s">
        <v>29</v>
      </c>
      <c r="G14" s="11" t="s">
        <v>29</v>
      </c>
      <c r="H14" s="11" t="s">
        <v>29</v>
      </c>
      <c r="I14" s="11" t="s">
        <v>29</v>
      </c>
      <c r="J14" s="11" t="s">
        <v>29</v>
      </c>
      <c r="K14" s="11" t="s">
        <v>29</v>
      </c>
    </row>
    <row r="15" spans="1:11" ht="12.75">
      <c r="A15" s="5" t="s">
        <v>37</v>
      </c>
      <c r="B15" s="11" t="s">
        <v>29</v>
      </c>
      <c r="C15" s="11" t="s">
        <v>29</v>
      </c>
      <c r="D15" s="11" t="s">
        <v>29</v>
      </c>
      <c r="E15" s="11" t="s">
        <v>29</v>
      </c>
      <c r="F15" s="11" t="s">
        <v>61</v>
      </c>
      <c r="G15" s="11" t="s">
        <v>61</v>
      </c>
      <c r="H15" s="11" t="s">
        <v>61</v>
      </c>
      <c r="I15" s="11" t="s">
        <v>29</v>
      </c>
      <c r="J15" s="11" t="s">
        <v>29</v>
      </c>
      <c r="K15" s="11" t="s">
        <v>29</v>
      </c>
    </row>
    <row r="16" spans="1:11" ht="12.75">
      <c r="A16" s="5" t="s">
        <v>38</v>
      </c>
      <c r="B16" s="11" t="s">
        <v>29</v>
      </c>
      <c r="C16" s="11" t="s">
        <v>29</v>
      </c>
      <c r="D16" s="11" t="s">
        <v>29</v>
      </c>
      <c r="E16" s="11" t="s">
        <v>29</v>
      </c>
      <c r="F16" s="11" t="s">
        <v>29</v>
      </c>
      <c r="G16" s="11" t="s">
        <v>29</v>
      </c>
      <c r="H16" s="11" t="s">
        <v>29</v>
      </c>
      <c r="I16" s="11" t="s">
        <v>29</v>
      </c>
      <c r="J16" s="11" t="s">
        <v>29</v>
      </c>
      <c r="K16" s="11" t="s">
        <v>29</v>
      </c>
    </row>
    <row r="17" spans="1:11" ht="12.75">
      <c r="A17" s="5" t="s">
        <v>39</v>
      </c>
      <c r="B17" s="11" t="s">
        <v>29</v>
      </c>
      <c r="C17" s="11" t="s">
        <v>29</v>
      </c>
      <c r="D17" s="11" t="s">
        <v>29</v>
      </c>
      <c r="E17" s="11" t="s">
        <v>29</v>
      </c>
      <c r="F17" s="11" t="s">
        <v>61</v>
      </c>
      <c r="G17" s="11" t="s">
        <v>61</v>
      </c>
      <c r="H17" s="11" t="s">
        <v>61</v>
      </c>
      <c r="I17" s="11" t="s">
        <v>29</v>
      </c>
      <c r="J17" s="11" t="s">
        <v>29</v>
      </c>
      <c r="K17" s="11" t="s">
        <v>29</v>
      </c>
    </row>
    <row r="18" spans="1:11" ht="12.75">
      <c r="A18" s="5" t="s">
        <v>40</v>
      </c>
      <c r="B18" s="11" t="s">
        <v>29</v>
      </c>
      <c r="C18" s="11" t="s">
        <v>29</v>
      </c>
      <c r="D18" s="11" t="s">
        <v>29</v>
      </c>
      <c r="E18" s="11" t="s">
        <v>29</v>
      </c>
      <c r="F18" s="11" t="s">
        <v>29</v>
      </c>
      <c r="G18" s="11" t="s">
        <v>29</v>
      </c>
      <c r="H18" s="11" t="s">
        <v>29</v>
      </c>
      <c r="I18" s="11" t="s">
        <v>29</v>
      </c>
      <c r="J18" s="11" t="s">
        <v>29</v>
      </c>
      <c r="K18" s="11" t="s">
        <v>29</v>
      </c>
    </row>
    <row r="19" spans="1:11" ht="12.75">
      <c r="A19" s="5" t="s">
        <v>41</v>
      </c>
      <c r="B19" s="11" t="s">
        <v>29</v>
      </c>
      <c r="C19" s="11" t="s">
        <v>29</v>
      </c>
      <c r="D19" s="11" t="s">
        <v>29</v>
      </c>
      <c r="E19" s="11" t="s">
        <v>29</v>
      </c>
      <c r="F19" s="11" t="s">
        <v>29</v>
      </c>
      <c r="G19" s="11" t="s">
        <v>29</v>
      </c>
      <c r="H19" s="11" t="s">
        <v>29</v>
      </c>
      <c r="I19" s="11" t="s">
        <v>29</v>
      </c>
      <c r="J19" s="11" t="s">
        <v>29</v>
      </c>
      <c r="K19" s="11" t="s">
        <v>29</v>
      </c>
    </row>
    <row r="20" spans="1:11" ht="12.75">
      <c r="A20" s="5" t="s">
        <v>42</v>
      </c>
      <c r="B20" s="11" t="s">
        <v>29</v>
      </c>
      <c r="C20" s="11" t="s">
        <v>29</v>
      </c>
      <c r="D20" s="11" t="s">
        <v>29</v>
      </c>
      <c r="E20" s="11" t="s">
        <v>29</v>
      </c>
      <c r="F20" s="11" t="s">
        <v>61</v>
      </c>
      <c r="G20" s="11" t="s">
        <v>61</v>
      </c>
      <c r="H20" s="11" t="s">
        <v>29</v>
      </c>
      <c r="I20" s="11" t="s">
        <v>29</v>
      </c>
      <c r="J20" s="11" t="s">
        <v>29</v>
      </c>
      <c r="K20" s="11" t="s">
        <v>29</v>
      </c>
    </row>
    <row r="21" spans="1:11" ht="12.75">
      <c r="A21" s="5" t="s">
        <v>43</v>
      </c>
      <c r="B21" s="11" t="s">
        <v>29</v>
      </c>
      <c r="C21" s="11" t="s">
        <v>29</v>
      </c>
      <c r="D21" s="11" t="s">
        <v>29</v>
      </c>
      <c r="E21" s="11" t="s">
        <v>29</v>
      </c>
      <c r="F21" s="11" t="s">
        <v>29</v>
      </c>
      <c r="G21" s="11" t="s">
        <v>29</v>
      </c>
      <c r="H21" s="11" t="s">
        <v>29</v>
      </c>
      <c r="I21" s="11" t="s">
        <v>29</v>
      </c>
      <c r="J21" s="11" t="s">
        <v>29</v>
      </c>
      <c r="K21" s="11" t="s">
        <v>29</v>
      </c>
    </row>
    <row r="22" spans="1:11" ht="12.75">
      <c r="A22" s="5" t="s">
        <v>44</v>
      </c>
      <c r="B22" s="11" t="s">
        <v>29</v>
      </c>
      <c r="C22" s="11" t="s">
        <v>29</v>
      </c>
      <c r="D22" s="11" t="s">
        <v>29</v>
      </c>
      <c r="E22" s="11" t="s">
        <v>29</v>
      </c>
      <c r="F22" s="11" t="s">
        <v>29</v>
      </c>
      <c r="G22" s="11" t="s">
        <v>29</v>
      </c>
      <c r="H22" s="11" t="s">
        <v>29</v>
      </c>
      <c r="I22" s="11" t="s">
        <v>29</v>
      </c>
      <c r="J22" s="11" t="s">
        <v>29</v>
      </c>
      <c r="K22" s="11" t="s">
        <v>29</v>
      </c>
    </row>
    <row r="23" spans="1:11" ht="12.75">
      <c r="A23" s="5" t="s">
        <v>45</v>
      </c>
      <c r="B23" s="11" t="s">
        <v>29</v>
      </c>
      <c r="C23" s="11" t="s">
        <v>29</v>
      </c>
      <c r="D23" s="11" t="s">
        <v>29</v>
      </c>
      <c r="E23" s="11" t="s">
        <v>29</v>
      </c>
      <c r="F23" s="11" t="s">
        <v>61</v>
      </c>
      <c r="G23" s="11" t="s">
        <v>61</v>
      </c>
      <c r="H23" s="11" t="s">
        <v>29</v>
      </c>
      <c r="I23" s="11" t="s">
        <v>29</v>
      </c>
      <c r="J23" s="11" t="s">
        <v>29</v>
      </c>
      <c r="K23" s="11" t="s">
        <v>29</v>
      </c>
    </row>
    <row r="24" spans="1:11" ht="12.75">
      <c r="A24" s="5" t="s">
        <v>46</v>
      </c>
      <c r="B24" s="11" t="s">
        <v>61</v>
      </c>
      <c r="C24" s="11" t="s">
        <v>61</v>
      </c>
      <c r="D24" s="11" t="s">
        <v>61</v>
      </c>
      <c r="E24" s="11" t="s">
        <v>61</v>
      </c>
      <c r="F24" s="11" t="s">
        <v>61</v>
      </c>
      <c r="G24" s="11" t="s">
        <v>61</v>
      </c>
      <c r="H24" s="11" t="s">
        <v>61</v>
      </c>
      <c r="I24" s="11" t="s">
        <v>61</v>
      </c>
      <c r="J24" s="11" t="s">
        <v>61</v>
      </c>
      <c r="K24" s="11" t="s">
        <v>61</v>
      </c>
    </row>
    <row r="25" spans="1:11" ht="12.75">
      <c r="A25" s="5" t="s">
        <v>47</v>
      </c>
      <c r="B25" s="11" t="s">
        <v>61</v>
      </c>
      <c r="C25" s="11" t="s">
        <v>61</v>
      </c>
      <c r="D25" s="11" t="s">
        <v>61</v>
      </c>
      <c r="E25" s="11" t="s">
        <v>61</v>
      </c>
      <c r="F25" s="11" t="s">
        <v>61</v>
      </c>
      <c r="G25" s="11" t="s">
        <v>61</v>
      </c>
      <c r="H25" s="11" t="s">
        <v>61</v>
      </c>
      <c r="I25" s="11" t="s">
        <v>61</v>
      </c>
      <c r="J25" s="11" t="s">
        <v>61</v>
      </c>
      <c r="K25" s="11" t="s">
        <v>61</v>
      </c>
    </row>
    <row r="26" spans="1:11" ht="12.75">
      <c r="A26" s="5" t="s">
        <v>48</v>
      </c>
      <c r="B26" s="11" t="s">
        <v>61</v>
      </c>
      <c r="C26" s="11" t="s">
        <v>61</v>
      </c>
      <c r="D26" s="11" t="s">
        <v>29</v>
      </c>
      <c r="E26" s="11" t="s">
        <v>61</v>
      </c>
      <c r="F26" s="11" t="s">
        <v>61</v>
      </c>
      <c r="G26" s="11" t="s">
        <v>61</v>
      </c>
      <c r="H26" s="11" t="s">
        <v>61</v>
      </c>
      <c r="I26" s="11" t="s">
        <v>61</v>
      </c>
      <c r="J26" s="11" t="s">
        <v>61</v>
      </c>
      <c r="K26" s="11" t="s">
        <v>61</v>
      </c>
    </row>
    <row r="27" spans="1:11" ht="12.75">
      <c r="A27" s="5" t="s">
        <v>49</v>
      </c>
      <c r="B27" s="11" t="s">
        <v>61</v>
      </c>
      <c r="C27" s="11" t="s">
        <v>61</v>
      </c>
      <c r="D27" s="11" t="s">
        <v>29</v>
      </c>
      <c r="E27" s="11" t="s">
        <v>61</v>
      </c>
      <c r="F27" s="11" t="s">
        <v>61</v>
      </c>
      <c r="G27" s="11" t="s">
        <v>61</v>
      </c>
      <c r="H27" s="11" t="s">
        <v>61</v>
      </c>
      <c r="I27" s="11" t="s">
        <v>61</v>
      </c>
      <c r="J27" s="11" t="s">
        <v>61</v>
      </c>
      <c r="K27" s="11" t="s">
        <v>29</v>
      </c>
    </row>
    <row r="28" ht="12.75">
      <c r="K28" s="10"/>
    </row>
    <row r="30" ht="12.75">
      <c r="A30" s="7" t="s">
        <v>65</v>
      </c>
    </row>
  </sheetData>
  <sheetProtection sheet="1"/>
  <mergeCells count="3">
    <mergeCell ref="A1:K1"/>
    <mergeCell ref="A2:C2"/>
    <mergeCell ref="A3:C3"/>
  </mergeCells>
  <hyperlinks>
    <hyperlink ref="A30" r:id="rId1" display="© Commonwealth of Australia 2011"/>
  </hyperlinks>
  <printOptions/>
  <pageMargins left="0.7875" right="0.7875" top="1.025" bottom="1.025" header="0.7875" footer="0.7875"/>
  <pageSetup horizontalDpi="300" verticalDpi="300" orientation="landscape" paperSize="9" scale="89" r:id="rId3"/>
  <headerFooter alignWithMargins="0">
    <oddHeader>&amp;C&amp;A</oddHeader>
    <oddFooter>&amp;CPage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pane xSplit="1" ySplit="5" topLeftCell="B6" activePane="bottomRight" state="frozen"/>
      <selection pane="topLeft" activeCell="A1" sqref="A1:BV1"/>
      <selection pane="topRight" activeCell="A1" sqref="A1:BV1"/>
      <selection pane="bottomLeft" activeCell="A1" sqref="A1:BV1"/>
      <selection pane="bottomRight" activeCell="A1" sqref="A1:L1"/>
    </sheetView>
  </sheetViews>
  <sheetFormatPr defaultColWidth="11.57421875" defaultRowHeight="12.75"/>
  <cols>
    <col min="1" max="1" width="38.8515625" style="0" customWidth="1"/>
    <col min="2" max="9" width="11.57421875" style="10" customWidth="1"/>
  </cols>
  <sheetData>
    <row r="1" spans="1:12" ht="67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3" ht="22.5" customHeight="1">
      <c r="A2" s="21" t="s">
        <v>62</v>
      </c>
      <c r="B2" s="21"/>
      <c r="C2" s="21"/>
    </row>
    <row r="3" spans="1:3" ht="12.75">
      <c r="A3" s="24" t="s">
        <v>63</v>
      </c>
      <c r="B3" s="24"/>
      <c r="C3" s="24"/>
    </row>
    <row r="4" spans="1:12" ht="24" customHeight="1">
      <c r="A4" s="6" t="s">
        <v>53</v>
      </c>
      <c r="J4" s="10"/>
      <c r="K4" s="10"/>
      <c r="L4" s="17"/>
    </row>
    <row r="5" spans="1:12" ht="68.25" customHeight="1">
      <c r="A5" s="8"/>
      <c r="B5" s="13" t="str">
        <f>HYPERLINK("http://www.abs.gov.au/ausstats/subscriber.nsf/LookupAttach/3415.0Data+Cubes-29.06.112/$File/34150DS0019_2006_07_Adult_Learning_Migrants.xls","Adult Learning 2006")</f>
        <v>Adult Learning 2006</v>
      </c>
      <c r="C5" s="13" t="str">
        <f>HYPERLINK("http://www.abs.gov.au/ausstats/subscriber.nsf/LookupAttach/3415.0Data+Cubes-29.06.113/$File/34150DS0020_2006_ALLS_Migrants.xls","Adult Literacy and Life Skills 2006")</f>
        <v>Adult Literacy and Life Skills 2006</v>
      </c>
      <c r="D5" s="13" t="str">
        <f>HYPERLINK("http://www.abs.gov.au/ausstats/subscriber.nsf/LookupAttach/6250.0Data+Cubes-03.06.111/$File/62500Do001_201011replacement.xls"," Characteristics of Recent Migrants 2010")</f>
        <v> Characteristics of Recent Migrants 2010</v>
      </c>
      <c r="E5" s="13" t="str">
        <f>HYPERLINK("http://www.abs.gov.au/ausstats/subscriber.nsf/LookupAttach/3415.0Data+Cubes-26.07.12130/$File/34150DS0071_2009_SET_Migrants.xls","Education and Training Experience 2009")</f>
        <v>Education and Training Experience 2009</v>
      </c>
      <c r="F5" s="13" t="str">
        <f>HYPERLINK("http://www.abs.gov.au/ausstats/subscriber.nsf/LookupAttach/3415.0Data+Cubes-29.06.1124/$File/34150DS0005_2005_SET_Migrants.xls","Education and Training Experience 2005")</f>
        <v>Education and Training Experience 2005</v>
      </c>
      <c r="G5" s="13" t="str">
        <f>HYPERLINK("http://www.abs.gov.au/ausstats/subscriber.nsf/LookupAttach/3415.0Data+Cubes-29.06.1125/$File/34150DS0051_2010_Education and Work_Migrants.xls","Education and Work 2010")</f>
        <v>Education and Work 2010</v>
      </c>
      <c r="H5" s="13" t="str">
        <f>HYPERLINK("http://www.abs.gov.au/ausstats/subscriber.nsf/LookupAttach/3415.0Data+Cubes-29.06.1126/$File/34150DS0034_2007_Educ and Work_Migrants.xls","Education and Work 2007")</f>
        <v>Education and Work 2007</v>
      </c>
      <c r="I5" s="13" t="str">
        <f>HYPERLINK("http://www.abs.gov.au/ausstats/subscriber.nsf/LookupAttach/3415.0Data+Cubes-29.06.1127/$File/34150DS0006_2006_SEW_Migrants.xls","Education and Work 2006")</f>
        <v>Education and Work 2006</v>
      </c>
      <c r="J5" s="13" t="str">
        <f>HYPERLINK("http://www.abs.gov.au/ausstats/subscriber.nsf/LookupAttach/3415.0Data+Cubes-29.06.1139/$File/34150DS0024_2007_LFS_CoRMS_Migrants.xls","Labour Force Status and Other Characteristics of Recent Migrants 2007")</f>
        <v>Labour Force Status and Other Characteristics of Recent Migrants 2007</v>
      </c>
      <c r="K5" s="13" t="str">
        <f>HYPERLINK("http://www.abs.gov.au/ausstats/subscriber.nsf/LookupAttach/3415.0Data+Cubes-29.06.1140/$File/34150DS0012_2004_CoMS_Migrants.xls","Labour Force Status and Other Characteristics of Migrants 2004")</f>
        <v>Labour Force Status and Other Characteristics of Migrants 2004</v>
      </c>
      <c r="L5" s="13" t="str">
        <f>HYPERLINK("http://www.abs.gov.au/ausstats/subscriber.nsf/LookupAttach/3415.0Data+Cubes-26.07.12295/$File/34150DS0073_2010-11_Learning and Work_Migrants.xls","Learning and Work 2010-11")</f>
        <v>Learning and Work 2010-11</v>
      </c>
    </row>
    <row r="6" spans="1:12" ht="12.75">
      <c r="A6" s="5" t="s">
        <v>28</v>
      </c>
      <c r="B6" s="11" t="s">
        <v>61</v>
      </c>
      <c r="C6" s="11" t="s">
        <v>61</v>
      </c>
      <c r="D6" s="11" t="s">
        <v>61</v>
      </c>
      <c r="E6" s="11" t="s">
        <v>61</v>
      </c>
      <c r="F6" s="11" t="s">
        <v>61</v>
      </c>
      <c r="G6" s="11" t="s">
        <v>61</v>
      </c>
      <c r="H6" s="11" t="s">
        <v>61</v>
      </c>
      <c r="I6" s="11" t="s">
        <v>61</v>
      </c>
      <c r="J6" s="11" t="s">
        <v>61</v>
      </c>
      <c r="K6" s="11" t="s">
        <v>61</v>
      </c>
      <c r="L6" s="11" t="s">
        <v>61</v>
      </c>
    </row>
    <row r="7" spans="1:12" ht="12.75">
      <c r="A7" s="5" t="s">
        <v>30</v>
      </c>
      <c r="B7" s="11" t="s">
        <v>29</v>
      </c>
      <c r="C7" s="11" t="s">
        <v>29</v>
      </c>
      <c r="D7" s="11" t="s">
        <v>29</v>
      </c>
      <c r="E7" s="11" t="s">
        <v>61</v>
      </c>
      <c r="F7" s="11" t="s">
        <v>61</v>
      </c>
      <c r="G7" s="11" t="s">
        <v>29</v>
      </c>
      <c r="H7" s="11" t="s">
        <v>29</v>
      </c>
      <c r="I7" s="11" t="s">
        <v>29</v>
      </c>
      <c r="J7" s="11" t="s">
        <v>29</v>
      </c>
      <c r="K7" s="11" t="s">
        <v>29</v>
      </c>
      <c r="L7" s="11" t="s">
        <v>29</v>
      </c>
    </row>
    <row r="8" spans="1:12" ht="12.75">
      <c r="A8" s="5" t="s">
        <v>31</v>
      </c>
      <c r="B8" s="11" t="s">
        <v>29</v>
      </c>
      <c r="C8" s="11" t="s">
        <v>29</v>
      </c>
      <c r="D8" s="11" t="s">
        <v>29</v>
      </c>
      <c r="E8" s="11" t="s">
        <v>61</v>
      </c>
      <c r="F8" s="11" t="s">
        <v>61</v>
      </c>
      <c r="G8" s="11" t="s">
        <v>29</v>
      </c>
      <c r="H8" s="11" t="s">
        <v>29</v>
      </c>
      <c r="I8" s="11" t="s">
        <v>29</v>
      </c>
      <c r="J8" s="11" t="s">
        <v>29</v>
      </c>
      <c r="K8" s="11" t="s">
        <v>29</v>
      </c>
      <c r="L8" s="11" t="s">
        <v>29</v>
      </c>
    </row>
    <row r="9" spans="1:12" ht="12.75">
      <c r="A9" s="5" t="s">
        <v>32</v>
      </c>
      <c r="B9" s="11" t="s">
        <v>29</v>
      </c>
      <c r="C9" s="11" t="s">
        <v>29</v>
      </c>
      <c r="D9" s="11" t="s">
        <v>29</v>
      </c>
      <c r="E9" s="11" t="s">
        <v>29</v>
      </c>
      <c r="F9" s="11" t="s">
        <v>29</v>
      </c>
      <c r="G9" s="11" t="s">
        <v>29</v>
      </c>
      <c r="H9" s="11" t="s">
        <v>29</v>
      </c>
      <c r="I9" s="11" t="s">
        <v>29</v>
      </c>
      <c r="J9" s="11" t="s">
        <v>29</v>
      </c>
      <c r="K9" s="11" t="s">
        <v>29</v>
      </c>
      <c r="L9" s="11" t="s">
        <v>29</v>
      </c>
    </row>
    <row r="10" spans="1:12" ht="12.75">
      <c r="A10" s="5" t="s">
        <v>33</v>
      </c>
      <c r="B10" s="11" t="s">
        <v>29</v>
      </c>
      <c r="C10" s="11" t="s">
        <v>29</v>
      </c>
      <c r="D10" s="11" t="s">
        <v>61</v>
      </c>
      <c r="E10" s="11" t="s">
        <v>29</v>
      </c>
      <c r="F10" s="11" t="s">
        <v>29</v>
      </c>
      <c r="G10" s="11" t="s">
        <v>29</v>
      </c>
      <c r="H10" s="11" t="s">
        <v>29</v>
      </c>
      <c r="I10" s="11" t="s">
        <v>29</v>
      </c>
      <c r="J10" s="11" t="s">
        <v>61</v>
      </c>
      <c r="K10" s="11" t="s">
        <v>61</v>
      </c>
      <c r="L10" s="11" t="s">
        <v>29</v>
      </c>
    </row>
    <row r="11" spans="1:12" ht="12.75">
      <c r="A11" s="5" t="s">
        <v>34</v>
      </c>
      <c r="B11" s="11" t="s">
        <v>29</v>
      </c>
      <c r="C11" s="11" t="s">
        <v>29</v>
      </c>
      <c r="D11" s="11" t="s">
        <v>29</v>
      </c>
      <c r="E11" s="11" t="s">
        <v>29</v>
      </c>
      <c r="F11" s="11" t="s">
        <v>29</v>
      </c>
      <c r="G11" s="11" t="s">
        <v>29</v>
      </c>
      <c r="H11" s="11" t="s">
        <v>29</v>
      </c>
      <c r="I11" s="11" t="s">
        <v>29</v>
      </c>
      <c r="J11" s="11" t="s">
        <v>29</v>
      </c>
      <c r="K11" s="11" t="s">
        <v>29</v>
      </c>
      <c r="L11" s="11" t="s">
        <v>29</v>
      </c>
    </row>
    <row r="12" spans="1:12" ht="12.75">
      <c r="A12" s="5" t="s">
        <v>35</v>
      </c>
      <c r="B12" s="11" t="s">
        <v>61</v>
      </c>
      <c r="C12" s="11" t="s">
        <v>61</v>
      </c>
      <c r="D12" s="11" t="s">
        <v>61</v>
      </c>
      <c r="E12" s="11" t="s">
        <v>61</v>
      </c>
      <c r="F12" s="11" t="s">
        <v>61</v>
      </c>
      <c r="G12" s="11" t="s">
        <v>61</v>
      </c>
      <c r="H12" s="11" t="s">
        <v>61</v>
      </c>
      <c r="I12" s="11" t="s">
        <v>61</v>
      </c>
      <c r="J12" s="11" t="s">
        <v>61</v>
      </c>
      <c r="K12" s="11" t="s">
        <v>61</v>
      </c>
      <c r="L12" s="11" t="s">
        <v>61</v>
      </c>
    </row>
    <row r="13" spans="1:12" ht="12.75">
      <c r="A13" s="5" t="s">
        <v>36</v>
      </c>
      <c r="B13" s="11" t="s">
        <v>29</v>
      </c>
      <c r="C13" s="11" t="s">
        <v>29</v>
      </c>
      <c r="D13" s="11" t="s">
        <v>61</v>
      </c>
      <c r="E13" s="11" t="s">
        <v>61</v>
      </c>
      <c r="F13" s="11" t="s">
        <v>61</v>
      </c>
      <c r="G13" s="11" t="s">
        <v>29</v>
      </c>
      <c r="H13" s="11" t="s">
        <v>29</v>
      </c>
      <c r="I13" s="11" t="s">
        <v>29</v>
      </c>
      <c r="J13" s="11" t="s">
        <v>61</v>
      </c>
      <c r="K13" s="11" t="s">
        <v>61</v>
      </c>
      <c r="L13" s="11" t="s">
        <v>61</v>
      </c>
    </row>
    <row r="14" spans="1:12" ht="12.75">
      <c r="A14" s="5" t="s">
        <v>66</v>
      </c>
      <c r="B14" s="11" t="s">
        <v>29</v>
      </c>
      <c r="C14" s="11" t="s">
        <v>29</v>
      </c>
      <c r="D14" s="11" t="s">
        <v>61</v>
      </c>
      <c r="E14" s="11" t="s">
        <v>29</v>
      </c>
      <c r="F14" s="11" t="s">
        <v>29</v>
      </c>
      <c r="G14" s="11" t="s">
        <v>29</v>
      </c>
      <c r="H14" s="11" t="s">
        <v>29</v>
      </c>
      <c r="I14" s="11" t="s">
        <v>29</v>
      </c>
      <c r="J14" s="11" t="s">
        <v>29</v>
      </c>
      <c r="K14" s="11" t="s">
        <v>29</v>
      </c>
      <c r="L14" s="11" t="s">
        <v>61</v>
      </c>
    </row>
    <row r="15" spans="1:12" ht="12.75">
      <c r="A15" s="5" t="s">
        <v>37</v>
      </c>
      <c r="B15" s="11" t="s">
        <v>29</v>
      </c>
      <c r="C15" s="11" t="s">
        <v>29</v>
      </c>
      <c r="D15" s="11" t="s">
        <v>61</v>
      </c>
      <c r="E15" s="11" t="s">
        <v>61</v>
      </c>
      <c r="F15" s="11" t="s">
        <v>61</v>
      </c>
      <c r="G15" s="11" t="s">
        <v>29</v>
      </c>
      <c r="H15" s="11" t="s">
        <v>29</v>
      </c>
      <c r="I15" s="11" t="s">
        <v>29</v>
      </c>
      <c r="J15" s="11" t="s">
        <v>61</v>
      </c>
      <c r="K15" s="11" t="s">
        <v>61</v>
      </c>
      <c r="L15" s="11" t="s">
        <v>61</v>
      </c>
    </row>
    <row r="16" spans="1:12" ht="12.75">
      <c r="A16" s="5" t="s">
        <v>38</v>
      </c>
      <c r="B16" s="11" t="s">
        <v>29</v>
      </c>
      <c r="C16" s="11" t="s">
        <v>29</v>
      </c>
      <c r="D16" s="11" t="s">
        <v>29</v>
      </c>
      <c r="E16" s="11" t="s">
        <v>61</v>
      </c>
      <c r="F16" s="11" t="s">
        <v>61</v>
      </c>
      <c r="G16" s="11" t="s">
        <v>29</v>
      </c>
      <c r="H16" s="11" t="s">
        <v>29</v>
      </c>
      <c r="I16" s="11" t="s">
        <v>29</v>
      </c>
      <c r="J16" s="11" t="s">
        <v>29</v>
      </c>
      <c r="K16" s="11" t="s">
        <v>29</v>
      </c>
      <c r="L16" s="11" t="s">
        <v>61</v>
      </c>
    </row>
    <row r="17" spans="1:12" ht="12.75">
      <c r="A17" s="5" t="s">
        <v>39</v>
      </c>
      <c r="B17" s="11" t="s">
        <v>29</v>
      </c>
      <c r="C17" s="11" t="s">
        <v>61</v>
      </c>
      <c r="D17" s="11" t="s">
        <v>61</v>
      </c>
      <c r="E17" s="11" t="s">
        <v>61</v>
      </c>
      <c r="F17" s="11" t="s">
        <v>61</v>
      </c>
      <c r="G17" s="11" t="s">
        <v>29</v>
      </c>
      <c r="H17" s="11" t="s">
        <v>29</v>
      </c>
      <c r="I17" s="11" t="s">
        <v>29</v>
      </c>
      <c r="J17" s="11" t="s">
        <v>61</v>
      </c>
      <c r="K17" s="11" t="s">
        <v>61</v>
      </c>
      <c r="L17" s="11" t="s">
        <v>29</v>
      </c>
    </row>
    <row r="18" spans="1:12" ht="12.75">
      <c r="A18" s="5" t="s">
        <v>40</v>
      </c>
      <c r="B18" s="11" t="s">
        <v>29</v>
      </c>
      <c r="C18" s="11" t="s">
        <v>29</v>
      </c>
      <c r="D18" s="11" t="s">
        <v>29</v>
      </c>
      <c r="E18" s="11" t="s">
        <v>29</v>
      </c>
      <c r="F18" s="11" t="s">
        <v>29</v>
      </c>
      <c r="G18" s="11" t="s">
        <v>29</v>
      </c>
      <c r="H18" s="11" t="s">
        <v>29</v>
      </c>
      <c r="I18" s="11" t="s">
        <v>29</v>
      </c>
      <c r="J18" s="11" t="s">
        <v>29</v>
      </c>
      <c r="K18" s="11" t="s">
        <v>29</v>
      </c>
      <c r="L18" s="11" t="s">
        <v>61</v>
      </c>
    </row>
    <row r="19" spans="1:12" ht="12.75">
      <c r="A19" s="5" t="s">
        <v>41</v>
      </c>
      <c r="B19" s="11" t="s">
        <v>29</v>
      </c>
      <c r="C19" s="11" t="s">
        <v>29</v>
      </c>
      <c r="D19" s="11" t="s">
        <v>29</v>
      </c>
      <c r="E19" s="11" t="s">
        <v>29</v>
      </c>
      <c r="F19" s="11" t="s">
        <v>29</v>
      </c>
      <c r="G19" s="11" t="s">
        <v>29</v>
      </c>
      <c r="H19" s="11" t="s">
        <v>29</v>
      </c>
      <c r="I19" s="11" t="s">
        <v>29</v>
      </c>
      <c r="J19" s="11" t="s">
        <v>29</v>
      </c>
      <c r="K19" s="11" t="s">
        <v>29</v>
      </c>
      <c r="L19" s="11" t="s">
        <v>61</v>
      </c>
    </row>
    <row r="20" spans="1:12" ht="12.75">
      <c r="A20" s="5" t="s">
        <v>42</v>
      </c>
      <c r="B20" s="11" t="s">
        <v>29</v>
      </c>
      <c r="C20" s="11" t="s">
        <v>29</v>
      </c>
      <c r="D20" s="11" t="s">
        <v>61</v>
      </c>
      <c r="E20" s="11" t="s">
        <v>61</v>
      </c>
      <c r="F20" s="11" t="s">
        <v>61</v>
      </c>
      <c r="G20" s="11" t="s">
        <v>29</v>
      </c>
      <c r="H20" s="11" t="s">
        <v>29</v>
      </c>
      <c r="I20" s="11" t="s">
        <v>29</v>
      </c>
      <c r="J20" s="11" t="s">
        <v>61</v>
      </c>
      <c r="K20" s="11" t="s">
        <v>61</v>
      </c>
      <c r="L20" s="11" t="s">
        <v>61</v>
      </c>
    </row>
    <row r="21" spans="1:12" ht="12.75">
      <c r="A21" s="5" t="s">
        <v>43</v>
      </c>
      <c r="B21" s="11" t="s">
        <v>29</v>
      </c>
      <c r="C21" s="11" t="s">
        <v>29</v>
      </c>
      <c r="D21" s="11" t="s">
        <v>29</v>
      </c>
      <c r="E21" s="11" t="s">
        <v>29</v>
      </c>
      <c r="F21" s="11" t="s">
        <v>29</v>
      </c>
      <c r="G21" s="11" t="s">
        <v>29</v>
      </c>
      <c r="H21" s="11" t="s">
        <v>29</v>
      </c>
      <c r="I21" s="11" t="s">
        <v>29</v>
      </c>
      <c r="J21" s="11" t="s">
        <v>29</v>
      </c>
      <c r="K21" s="11" t="s">
        <v>29</v>
      </c>
      <c r="L21" s="11" t="s">
        <v>29</v>
      </c>
    </row>
    <row r="22" spans="1:12" ht="12.75">
      <c r="A22" s="5" t="s">
        <v>44</v>
      </c>
      <c r="B22" s="11" t="s">
        <v>29</v>
      </c>
      <c r="C22" s="11" t="s">
        <v>29</v>
      </c>
      <c r="D22" s="11" t="s">
        <v>29</v>
      </c>
      <c r="E22" s="11" t="s">
        <v>29</v>
      </c>
      <c r="F22" s="11" t="s">
        <v>29</v>
      </c>
      <c r="G22" s="11" t="s">
        <v>29</v>
      </c>
      <c r="H22" s="11" t="s">
        <v>29</v>
      </c>
      <c r="I22" s="11" t="s">
        <v>29</v>
      </c>
      <c r="J22" s="11" t="s">
        <v>29</v>
      </c>
      <c r="K22" s="11" t="s">
        <v>29</v>
      </c>
      <c r="L22" s="11" t="s">
        <v>29</v>
      </c>
    </row>
    <row r="23" spans="1:12" ht="12.75">
      <c r="A23" s="5" t="s">
        <v>45</v>
      </c>
      <c r="B23" s="11" t="s">
        <v>29</v>
      </c>
      <c r="C23" s="11" t="s">
        <v>29</v>
      </c>
      <c r="D23" s="11" t="s">
        <v>61</v>
      </c>
      <c r="E23" s="11" t="s">
        <v>29</v>
      </c>
      <c r="F23" s="11" t="s">
        <v>29</v>
      </c>
      <c r="G23" s="11" t="s">
        <v>29</v>
      </c>
      <c r="H23" s="11" t="s">
        <v>29</v>
      </c>
      <c r="I23" s="11" t="s">
        <v>29</v>
      </c>
      <c r="J23" s="11" t="s">
        <v>61</v>
      </c>
      <c r="K23" s="11" t="s">
        <v>61</v>
      </c>
      <c r="L23" s="11" t="s">
        <v>29</v>
      </c>
    </row>
    <row r="24" spans="1:12" ht="12.75">
      <c r="A24" s="5" t="s">
        <v>46</v>
      </c>
      <c r="B24" s="11" t="s">
        <v>61</v>
      </c>
      <c r="C24" s="11" t="s">
        <v>61</v>
      </c>
      <c r="D24" s="11" t="s">
        <v>61</v>
      </c>
      <c r="E24" s="11" t="s">
        <v>61</v>
      </c>
      <c r="F24" s="11" t="s">
        <v>61</v>
      </c>
      <c r="G24" s="11" t="s">
        <v>61</v>
      </c>
      <c r="H24" s="11" t="s">
        <v>61</v>
      </c>
      <c r="I24" s="11" t="s">
        <v>61</v>
      </c>
      <c r="J24" s="11" t="s">
        <v>61</v>
      </c>
      <c r="K24" s="11" t="s">
        <v>61</v>
      </c>
      <c r="L24" s="11" t="s">
        <v>61</v>
      </c>
    </row>
    <row r="25" spans="1:12" ht="12.75">
      <c r="A25" s="5" t="s">
        <v>47</v>
      </c>
      <c r="B25" s="11" t="s">
        <v>61</v>
      </c>
      <c r="C25" s="11" t="s">
        <v>29</v>
      </c>
      <c r="D25" s="11" t="s">
        <v>61</v>
      </c>
      <c r="E25" s="11" t="s">
        <v>61</v>
      </c>
      <c r="F25" s="11" t="s">
        <v>61</v>
      </c>
      <c r="G25" s="11" t="s">
        <v>61</v>
      </c>
      <c r="H25" s="11" t="s">
        <v>61</v>
      </c>
      <c r="I25" s="11" t="s">
        <v>61</v>
      </c>
      <c r="J25" s="11" t="s">
        <v>61</v>
      </c>
      <c r="K25" s="11" t="s">
        <v>61</v>
      </c>
      <c r="L25" s="11" t="s">
        <v>61</v>
      </c>
    </row>
    <row r="26" spans="1:12" ht="12.75">
      <c r="A26" s="5" t="s">
        <v>48</v>
      </c>
      <c r="B26" s="11" t="s">
        <v>61</v>
      </c>
      <c r="C26" s="11" t="s">
        <v>61</v>
      </c>
      <c r="D26" s="11" t="s">
        <v>61</v>
      </c>
      <c r="E26" s="11" t="s">
        <v>61</v>
      </c>
      <c r="F26" s="11" t="s">
        <v>61</v>
      </c>
      <c r="G26" s="11" t="s">
        <v>61</v>
      </c>
      <c r="H26" s="11" t="s">
        <v>61</v>
      </c>
      <c r="I26" s="11" t="s">
        <v>61</v>
      </c>
      <c r="J26" s="11" t="s">
        <v>61</v>
      </c>
      <c r="K26" s="11" t="s">
        <v>61</v>
      </c>
      <c r="L26" s="11" t="s">
        <v>61</v>
      </c>
    </row>
    <row r="27" spans="1:12" ht="12.75">
      <c r="A27" s="5" t="s">
        <v>49</v>
      </c>
      <c r="B27" s="11" t="s">
        <v>29</v>
      </c>
      <c r="C27" s="11" t="s">
        <v>29</v>
      </c>
      <c r="D27" s="11" t="s">
        <v>61</v>
      </c>
      <c r="E27" s="11" t="s">
        <v>61</v>
      </c>
      <c r="F27" s="11" t="s">
        <v>61</v>
      </c>
      <c r="G27" s="11" t="s">
        <v>29</v>
      </c>
      <c r="H27" s="11" t="s">
        <v>29</v>
      </c>
      <c r="I27" s="11" t="s">
        <v>29</v>
      </c>
      <c r="J27" s="11" t="s">
        <v>29</v>
      </c>
      <c r="K27" s="11" t="s">
        <v>29</v>
      </c>
      <c r="L27" s="11" t="s">
        <v>61</v>
      </c>
    </row>
    <row r="30" ht="12.75">
      <c r="A30" s="7" t="s">
        <v>65</v>
      </c>
    </row>
  </sheetData>
  <sheetProtection sheet="1"/>
  <mergeCells count="3">
    <mergeCell ref="A2:C2"/>
    <mergeCell ref="A3:C3"/>
    <mergeCell ref="A1:L1"/>
  </mergeCells>
  <hyperlinks>
    <hyperlink ref="A30" r:id="rId1" display="© Commonwealth of Australia 2011"/>
  </hyperlinks>
  <printOptions/>
  <pageMargins left="0.7875" right="0.7875" top="1.025" bottom="1.025" header="0.7875" footer="0.7875"/>
  <pageSetup horizontalDpi="300" verticalDpi="300" orientation="landscape" paperSize="9" scale="88" r:id="rId3"/>
  <headerFooter alignWithMargins="0">
    <oddHeader>&amp;C&amp;A</oddHeader>
    <oddFooter>&amp;CPage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pane xSplit="1" ySplit="5" topLeftCell="B6" activePane="bottomRight" state="frozen"/>
      <selection pane="topLeft" activeCell="A1" sqref="A1:BV1"/>
      <selection pane="topRight" activeCell="A1" sqref="A1:BV1"/>
      <selection pane="bottomLeft" activeCell="A1" sqref="A1:BV1"/>
      <selection pane="bottomRight" activeCell="A1" sqref="A1:N1"/>
    </sheetView>
  </sheetViews>
  <sheetFormatPr defaultColWidth="11.57421875" defaultRowHeight="12.75"/>
  <cols>
    <col min="1" max="1" width="38.8515625" style="0" customWidth="1"/>
    <col min="2" max="5" width="11.57421875" style="10" customWidth="1"/>
    <col min="6" max="6" width="12.57421875" style="10" customWidth="1"/>
    <col min="7" max="13" width="11.57421875" style="10" customWidth="1"/>
  </cols>
  <sheetData>
    <row r="1" spans="1:14" ht="67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3" ht="22.5" customHeight="1">
      <c r="A2" s="21" t="s">
        <v>62</v>
      </c>
      <c r="B2" s="21"/>
      <c r="C2" s="21"/>
    </row>
    <row r="3" spans="1:6" ht="12.75">
      <c r="A3" s="24" t="s">
        <v>63</v>
      </c>
      <c r="B3" s="24"/>
      <c r="C3" s="24"/>
      <c r="F3" s="9"/>
    </row>
    <row r="4" spans="1:14" ht="24" customHeight="1">
      <c r="A4" s="6" t="s">
        <v>54</v>
      </c>
      <c r="F4" s="13"/>
      <c r="N4" s="10"/>
    </row>
    <row r="5" spans="1:14" ht="43.5" customHeight="1">
      <c r="A5" s="8"/>
      <c r="B5" s="13" t="str">
        <f>HYPERLINK("http://www.abs.gov.au/ausstats/subscriber.nsf/LookupAttach/3415.0Data+Cubes-29.06.1115/$File/34150DS0023_2005_Child_Care_Migrants.xls","Child Care 2005")</f>
        <v>Child Care 2005</v>
      </c>
      <c r="C5" s="13" t="str">
        <f>HYPERLINK("http://www.abs.gov.au/ausstats/subscriber.nsf/LookupAttach/3415.0Data+Cubes-26.07.12120/$File/34150DS0058_2009_SDAC_Migrants.xls","Disability Ageing and Carers 2009")</f>
        <v>Disability Ageing and Carers 2009</v>
      </c>
      <c r="D5" s="13" t="str">
        <f>HYPERLINK("http://www.abs.gov.au/ausstats/subscriber.nsf/LookupAttach/3415.0Data+Cubes-29.06.1122/$File/34150DS0004_2003_SDAC_Migrants.xls","Disability Ageing and Carers 2003")</f>
        <v>Disability Ageing and Carers 2003</v>
      </c>
      <c r="E5" s="13" t="str">
        <f>HYPERLINK("http://www.abs.gov.au/ausstats/subscriber.nsf/LookupAttach/3415.0Data+Cubes-29.06.1123/$File/34150DS0027_2007_Divorces_Migrants.xls","Divorces 2007")</f>
        <v>Divorces 2007</v>
      </c>
      <c r="F5" s="13" t="str">
        <f>HYPERLINK("http://www.abs.gov.au/ausstats/subscriber.nsf/LookupAttach/3415.0Data+Cubes-29.11.11170/$File/34150DS0059_2009-10_Family Characteristics_migrants.xls","Family Characteristics 2009-10")</f>
        <v>Family Characteristics 2009-10</v>
      </c>
      <c r="G5" s="13" t="str">
        <f>HYPERLINK("http://www.abs.gov.au/ausstats/subscriber.nsf/LookupAttach/3415.0Data+Cubes-29.11.11190/$File/34150DS0062_2010_GSS_migrants.xls","General Social Survey 2010")</f>
        <v>General Social Survey 2010</v>
      </c>
      <c r="H5" s="13" t="str">
        <f>HYPERLINK("http://www.abs.gov.au/ausstats/subscriber.nsf/LookupAttach/3415.0Data+Cubes-29.06.1132/$File/34150DS0007_2006_GSS_Migrants.xls","General Social Survey 2006")</f>
        <v>General Social Survey 2006</v>
      </c>
      <c r="I5" s="13" t="str">
        <f>HYPERLINK("http://www.abs.gov.au/ausstats/subscriber.nsf/LookupAttach/3415.0Data+Cubes-29.06.1133/$File/34150DS0008_2002_GSS_Migrants.xls","General Social Survey 2002")</f>
        <v>General Social Survey 2002</v>
      </c>
      <c r="J5" s="13" t="str">
        <f>HYPERLINK("http://www.abs.gov.au/ausstats/subscriber.nsf/LookupAttach/3415.0Data+Cubes-29.06.1142/$File/34150DS0029_2007_Marriages_Migrants.xls","Marriages 2007")</f>
        <v>Marriages 2007</v>
      </c>
      <c r="K5" s="13" t="str">
        <f>HYPERLINK("http://www.abs.gov.au/ausstats/subscriber.nsf/LookupAttach/3415.0Data+Cubes-26.07.12300/$File/34150DS0069_2010_Marriages and Divorces_Migrants.xls","Marriages and Divorces 2010")</f>
        <v>Marriages and Divorces 2010</v>
      </c>
      <c r="L5" s="13" t="str">
        <f>HYPERLINK("http://www.abs.gov.au/ausstats/subscriber.nsf/LookupAttach/3415.0Data+Cubes-29.06.1143/$File/34150DS0049_2009_Marriages and Divorces_Migrants.xls","Marriages and Divorces 2009")</f>
        <v>Marriages and Divorces 2009</v>
      </c>
      <c r="M5" s="13" t="str">
        <f>HYPERLINK("http://www.abs.gov.au/ausstats/subscriber.nsf/LookupAttach/3415.0Data+Cubes-29.06.1144/$File/34150DS0048_2008_Marriages and Divorces_Migrants.xls","Marriages and Divorces 2008")</f>
        <v>Marriages and Divorces 2008</v>
      </c>
      <c r="N5" s="13" t="str">
        <f>HYPERLINK("http://www.abs.gov.au/ausstats/subscriber.nsf/LookupAttach/3415.0Data+Cubes-29.06.1153/$File/34150DS0037_2006_Volunteers_Migrants.xls","Voluntary Work 2006")</f>
        <v>Voluntary Work 2006</v>
      </c>
    </row>
    <row r="6" spans="1:14" ht="12.75">
      <c r="A6" s="5" t="s">
        <v>28</v>
      </c>
      <c r="B6" s="11" t="s">
        <v>61</v>
      </c>
      <c r="C6" s="11" t="s">
        <v>61</v>
      </c>
      <c r="D6" s="11" t="s">
        <v>61</v>
      </c>
      <c r="E6" s="11" t="s">
        <v>61</v>
      </c>
      <c r="F6" s="11" t="s">
        <v>61</v>
      </c>
      <c r="G6" s="11" t="s">
        <v>61</v>
      </c>
      <c r="H6" s="11" t="s">
        <v>61</v>
      </c>
      <c r="I6" s="11" t="s">
        <v>61</v>
      </c>
      <c r="J6" s="11" t="s">
        <v>61</v>
      </c>
      <c r="K6" s="11" t="s">
        <v>61</v>
      </c>
      <c r="L6" s="11" t="s">
        <v>61</v>
      </c>
      <c r="M6" s="11" t="s">
        <v>61</v>
      </c>
      <c r="N6" s="11" t="s">
        <v>61</v>
      </c>
    </row>
    <row r="7" spans="1:14" ht="12.75">
      <c r="A7" s="5" t="s">
        <v>30</v>
      </c>
      <c r="B7" s="11" t="s">
        <v>29</v>
      </c>
      <c r="C7" s="11" t="s">
        <v>29</v>
      </c>
      <c r="D7" s="11" t="s">
        <v>29</v>
      </c>
      <c r="E7" s="11" t="s">
        <v>29</v>
      </c>
      <c r="F7" s="11" t="s">
        <v>29</v>
      </c>
      <c r="G7" s="11" t="s">
        <v>29</v>
      </c>
      <c r="H7" s="11" t="s">
        <v>29</v>
      </c>
      <c r="I7" s="11" t="s">
        <v>29</v>
      </c>
      <c r="J7" s="11" t="s">
        <v>29</v>
      </c>
      <c r="K7" s="11" t="s">
        <v>29</v>
      </c>
      <c r="L7" s="11" t="s">
        <v>29</v>
      </c>
      <c r="M7" s="11" t="s">
        <v>29</v>
      </c>
      <c r="N7" s="11" t="s">
        <v>29</v>
      </c>
    </row>
    <row r="8" spans="1:14" ht="12.75">
      <c r="A8" s="5" t="s">
        <v>31</v>
      </c>
      <c r="B8" s="11" t="s">
        <v>29</v>
      </c>
      <c r="C8" s="11" t="s">
        <v>29</v>
      </c>
      <c r="D8" s="11" t="s">
        <v>29</v>
      </c>
      <c r="E8" s="11" t="s">
        <v>29</v>
      </c>
      <c r="F8" s="11" t="s">
        <v>29</v>
      </c>
      <c r="G8" s="11" t="s">
        <v>29</v>
      </c>
      <c r="H8" s="11" t="s">
        <v>29</v>
      </c>
      <c r="I8" s="11" t="s">
        <v>29</v>
      </c>
      <c r="J8" s="11" t="s">
        <v>29</v>
      </c>
      <c r="K8" s="11" t="s">
        <v>29</v>
      </c>
      <c r="L8" s="11" t="s">
        <v>29</v>
      </c>
      <c r="M8" s="11" t="s">
        <v>29</v>
      </c>
      <c r="N8" s="11" t="s">
        <v>29</v>
      </c>
    </row>
    <row r="9" spans="1:14" ht="12.75">
      <c r="A9" s="5" t="s">
        <v>32</v>
      </c>
      <c r="B9" s="11" t="s">
        <v>29</v>
      </c>
      <c r="C9" s="11" t="s">
        <v>29</v>
      </c>
      <c r="D9" s="11" t="s">
        <v>29</v>
      </c>
      <c r="E9" s="11" t="s">
        <v>29</v>
      </c>
      <c r="F9" s="11" t="s">
        <v>29</v>
      </c>
      <c r="G9" s="11" t="s">
        <v>29</v>
      </c>
      <c r="H9" s="11" t="s">
        <v>29</v>
      </c>
      <c r="I9" s="11" t="s">
        <v>29</v>
      </c>
      <c r="J9" s="11" t="s">
        <v>29</v>
      </c>
      <c r="K9" s="11" t="s">
        <v>29</v>
      </c>
      <c r="L9" s="11" t="s">
        <v>29</v>
      </c>
      <c r="M9" s="11" t="s">
        <v>29</v>
      </c>
      <c r="N9" s="11" t="s">
        <v>29</v>
      </c>
    </row>
    <row r="10" spans="1:14" ht="12.75">
      <c r="A10" s="5" t="s">
        <v>33</v>
      </c>
      <c r="B10" s="11" t="s">
        <v>29</v>
      </c>
      <c r="C10" s="11" t="s">
        <v>29</v>
      </c>
      <c r="D10" s="11" t="s">
        <v>29</v>
      </c>
      <c r="E10" s="11" t="s">
        <v>29</v>
      </c>
      <c r="F10" s="11" t="s">
        <v>29</v>
      </c>
      <c r="G10" s="11" t="s">
        <v>29</v>
      </c>
      <c r="H10" s="11" t="s">
        <v>29</v>
      </c>
      <c r="I10" s="11" t="s">
        <v>29</v>
      </c>
      <c r="J10" s="11" t="s">
        <v>29</v>
      </c>
      <c r="K10" s="11" t="s">
        <v>29</v>
      </c>
      <c r="L10" s="11" t="s">
        <v>29</v>
      </c>
      <c r="M10" s="11" t="s">
        <v>29</v>
      </c>
      <c r="N10" s="11" t="s">
        <v>29</v>
      </c>
    </row>
    <row r="11" spans="1:14" ht="12.75">
      <c r="A11" s="5" t="s">
        <v>34</v>
      </c>
      <c r="B11" s="11" t="s">
        <v>29</v>
      </c>
      <c r="C11" s="11" t="s">
        <v>29</v>
      </c>
      <c r="D11" s="11" t="s">
        <v>29</v>
      </c>
      <c r="E11" s="11" t="s">
        <v>29</v>
      </c>
      <c r="F11" s="11" t="s">
        <v>29</v>
      </c>
      <c r="G11" s="11" t="s">
        <v>29</v>
      </c>
      <c r="H11" s="11" t="s">
        <v>29</v>
      </c>
      <c r="I11" s="11" t="s">
        <v>29</v>
      </c>
      <c r="J11" s="11" t="s">
        <v>29</v>
      </c>
      <c r="K11" s="11" t="s">
        <v>29</v>
      </c>
      <c r="L11" s="11" t="s">
        <v>29</v>
      </c>
      <c r="M11" s="11" t="s">
        <v>29</v>
      </c>
      <c r="N11" s="11" t="s">
        <v>29</v>
      </c>
    </row>
    <row r="12" spans="1:14" ht="12.75">
      <c r="A12" s="5" t="s">
        <v>35</v>
      </c>
      <c r="B12" s="11" t="s">
        <v>29</v>
      </c>
      <c r="C12" s="11" t="s">
        <v>61</v>
      </c>
      <c r="D12" s="11" t="s">
        <v>61</v>
      </c>
      <c r="E12" s="11" t="s">
        <v>29</v>
      </c>
      <c r="F12" s="11" t="s">
        <v>61</v>
      </c>
      <c r="G12" s="11" t="s">
        <v>61</v>
      </c>
      <c r="H12" s="11" t="s">
        <v>61</v>
      </c>
      <c r="I12" s="11" t="s">
        <v>61</v>
      </c>
      <c r="J12" s="11" t="s">
        <v>29</v>
      </c>
      <c r="K12" s="11" t="s">
        <v>29</v>
      </c>
      <c r="L12" s="11" t="s">
        <v>29</v>
      </c>
      <c r="M12" s="11" t="s">
        <v>29</v>
      </c>
      <c r="N12" s="11" t="s">
        <v>61</v>
      </c>
    </row>
    <row r="13" spans="1:14" ht="12.75">
      <c r="A13" s="5" t="s">
        <v>36</v>
      </c>
      <c r="B13" s="11" t="s">
        <v>29</v>
      </c>
      <c r="C13" s="11" t="s">
        <v>29</v>
      </c>
      <c r="D13" s="11" t="s">
        <v>29</v>
      </c>
      <c r="E13" s="11" t="s">
        <v>29</v>
      </c>
      <c r="F13" s="11" t="s">
        <v>29</v>
      </c>
      <c r="G13" s="11" t="s">
        <v>29</v>
      </c>
      <c r="H13" s="11" t="s">
        <v>29</v>
      </c>
      <c r="I13" s="11" t="s">
        <v>29</v>
      </c>
      <c r="J13" s="11" t="s">
        <v>29</v>
      </c>
      <c r="K13" s="11" t="s">
        <v>29</v>
      </c>
      <c r="L13" s="11" t="s">
        <v>29</v>
      </c>
      <c r="M13" s="11" t="s">
        <v>29</v>
      </c>
      <c r="N13" s="11" t="s">
        <v>29</v>
      </c>
    </row>
    <row r="14" spans="1:14" ht="12.75">
      <c r="A14" s="5" t="s">
        <v>66</v>
      </c>
      <c r="B14" s="11" t="s">
        <v>29</v>
      </c>
      <c r="C14" s="11" t="s">
        <v>29</v>
      </c>
      <c r="D14" s="11" t="s">
        <v>29</v>
      </c>
      <c r="E14" s="11" t="s">
        <v>29</v>
      </c>
      <c r="F14" s="11" t="s">
        <v>29</v>
      </c>
      <c r="G14" s="11" t="s">
        <v>29</v>
      </c>
      <c r="H14" s="11" t="s">
        <v>29</v>
      </c>
      <c r="I14" s="11" t="s">
        <v>29</v>
      </c>
      <c r="J14" s="11" t="s">
        <v>29</v>
      </c>
      <c r="K14" s="11" t="s">
        <v>29</v>
      </c>
      <c r="L14" s="11" t="s">
        <v>29</v>
      </c>
      <c r="M14" s="11" t="s">
        <v>29</v>
      </c>
      <c r="N14" s="11" t="s">
        <v>29</v>
      </c>
    </row>
    <row r="15" spans="1:14" ht="12.75">
      <c r="A15" s="5" t="s">
        <v>37</v>
      </c>
      <c r="B15" s="11" t="s">
        <v>29</v>
      </c>
      <c r="C15" s="11" t="s">
        <v>61</v>
      </c>
      <c r="D15" s="11" t="s">
        <v>29</v>
      </c>
      <c r="E15" s="11" t="s">
        <v>29</v>
      </c>
      <c r="F15" s="11" t="s">
        <v>29</v>
      </c>
      <c r="G15" s="11" t="s">
        <v>61</v>
      </c>
      <c r="H15" s="11" t="s">
        <v>61</v>
      </c>
      <c r="I15" s="11" t="s">
        <v>61</v>
      </c>
      <c r="J15" s="11" t="s">
        <v>29</v>
      </c>
      <c r="K15" s="11" t="s">
        <v>29</v>
      </c>
      <c r="L15" s="11" t="s">
        <v>29</v>
      </c>
      <c r="M15" s="11" t="s">
        <v>29</v>
      </c>
      <c r="N15" s="11" t="s">
        <v>61</v>
      </c>
    </row>
    <row r="16" spans="1:14" ht="12.75">
      <c r="A16" s="5" t="s">
        <v>38</v>
      </c>
      <c r="B16" s="11" t="s">
        <v>29</v>
      </c>
      <c r="C16" s="11" t="s">
        <v>29</v>
      </c>
      <c r="D16" s="11" t="s">
        <v>29</v>
      </c>
      <c r="E16" s="11" t="s">
        <v>29</v>
      </c>
      <c r="F16" s="11" t="s">
        <v>29</v>
      </c>
      <c r="G16" s="11" t="s">
        <v>29</v>
      </c>
      <c r="H16" s="11" t="s">
        <v>29</v>
      </c>
      <c r="I16" s="11" t="s">
        <v>29</v>
      </c>
      <c r="J16" s="11" t="s">
        <v>29</v>
      </c>
      <c r="K16" s="11" t="s">
        <v>29</v>
      </c>
      <c r="L16" s="11" t="s">
        <v>29</v>
      </c>
      <c r="M16" s="11" t="s">
        <v>29</v>
      </c>
      <c r="N16" s="11" t="s">
        <v>29</v>
      </c>
    </row>
    <row r="17" spans="1:14" ht="12.75">
      <c r="A17" s="5" t="s">
        <v>39</v>
      </c>
      <c r="B17" s="11" t="s">
        <v>61</v>
      </c>
      <c r="C17" s="11" t="s">
        <v>29</v>
      </c>
      <c r="D17" s="11" t="s">
        <v>29</v>
      </c>
      <c r="E17" s="11" t="s">
        <v>29</v>
      </c>
      <c r="F17" s="11" t="s">
        <v>29</v>
      </c>
      <c r="G17" s="11" t="s">
        <v>61</v>
      </c>
      <c r="H17" s="11" t="s">
        <v>61</v>
      </c>
      <c r="I17" s="11" t="s">
        <v>61</v>
      </c>
      <c r="J17" s="11" t="s">
        <v>29</v>
      </c>
      <c r="K17" s="11" t="s">
        <v>29</v>
      </c>
      <c r="L17" s="11" t="s">
        <v>29</v>
      </c>
      <c r="M17" s="11" t="s">
        <v>29</v>
      </c>
      <c r="N17" s="11" t="s">
        <v>29</v>
      </c>
    </row>
    <row r="18" spans="1:14" ht="12.75">
      <c r="A18" s="5" t="s">
        <v>40</v>
      </c>
      <c r="B18" s="11" t="s">
        <v>61</v>
      </c>
      <c r="C18" s="11" t="s">
        <v>61</v>
      </c>
      <c r="D18" s="11" t="s">
        <v>29</v>
      </c>
      <c r="E18" s="11" t="s">
        <v>29</v>
      </c>
      <c r="F18" s="11" t="s">
        <v>29</v>
      </c>
      <c r="G18" s="11" t="s">
        <v>29</v>
      </c>
      <c r="H18" s="11" t="s">
        <v>29</v>
      </c>
      <c r="I18" s="11" t="s">
        <v>29</v>
      </c>
      <c r="J18" s="11" t="s">
        <v>29</v>
      </c>
      <c r="K18" s="11" t="s">
        <v>29</v>
      </c>
      <c r="L18" s="11" t="s">
        <v>29</v>
      </c>
      <c r="M18" s="11" t="s">
        <v>29</v>
      </c>
      <c r="N18" s="11" t="s">
        <v>29</v>
      </c>
    </row>
    <row r="19" spans="1:14" ht="12.75">
      <c r="A19" s="5" t="s">
        <v>41</v>
      </c>
      <c r="B19" s="11" t="s">
        <v>29</v>
      </c>
      <c r="C19" s="11" t="s">
        <v>29</v>
      </c>
      <c r="D19" s="11" t="s">
        <v>29</v>
      </c>
      <c r="E19" s="11" t="s">
        <v>29</v>
      </c>
      <c r="F19" s="11" t="s">
        <v>29</v>
      </c>
      <c r="G19" s="11" t="s">
        <v>29</v>
      </c>
      <c r="H19" s="11" t="s">
        <v>29</v>
      </c>
      <c r="I19" s="11" t="s">
        <v>29</v>
      </c>
      <c r="J19" s="11" t="s">
        <v>29</v>
      </c>
      <c r="K19" s="11" t="s">
        <v>29</v>
      </c>
      <c r="L19" s="11" t="s">
        <v>29</v>
      </c>
      <c r="M19" s="11" t="s">
        <v>29</v>
      </c>
      <c r="N19" s="11" t="s">
        <v>29</v>
      </c>
    </row>
    <row r="20" spans="1:14" ht="12.75">
      <c r="A20" s="5" t="s">
        <v>42</v>
      </c>
      <c r="B20" s="11" t="s">
        <v>29</v>
      </c>
      <c r="C20" s="11" t="s">
        <v>29</v>
      </c>
      <c r="D20" s="11" t="s">
        <v>29</v>
      </c>
      <c r="E20" s="11" t="s">
        <v>29</v>
      </c>
      <c r="F20" s="11" t="s">
        <v>29</v>
      </c>
      <c r="G20" s="11" t="s">
        <v>61</v>
      </c>
      <c r="H20" s="11" t="s">
        <v>61</v>
      </c>
      <c r="I20" s="11" t="s">
        <v>29</v>
      </c>
      <c r="J20" s="11" t="s">
        <v>29</v>
      </c>
      <c r="K20" s="11" t="s">
        <v>29</v>
      </c>
      <c r="L20" s="11" t="s">
        <v>29</v>
      </c>
      <c r="M20" s="11" t="s">
        <v>29</v>
      </c>
      <c r="N20" s="11" t="s">
        <v>29</v>
      </c>
    </row>
    <row r="21" spans="1:14" ht="12.75">
      <c r="A21" s="5" t="s">
        <v>43</v>
      </c>
      <c r="B21" s="11" t="s">
        <v>29</v>
      </c>
      <c r="C21" s="11" t="s">
        <v>29</v>
      </c>
      <c r="D21" s="11" t="s">
        <v>29</v>
      </c>
      <c r="E21" s="11" t="s">
        <v>29</v>
      </c>
      <c r="F21" s="11" t="s">
        <v>29</v>
      </c>
      <c r="G21" s="11" t="s">
        <v>29</v>
      </c>
      <c r="H21" s="11" t="s">
        <v>29</v>
      </c>
      <c r="I21" s="11" t="s">
        <v>29</v>
      </c>
      <c r="J21" s="11" t="s">
        <v>29</v>
      </c>
      <c r="K21" s="11" t="s">
        <v>29</v>
      </c>
      <c r="L21" s="11" t="s">
        <v>29</v>
      </c>
      <c r="M21" s="11" t="s">
        <v>29</v>
      </c>
      <c r="N21" s="11" t="s">
        <v>29</v>
      </c>
    </row>
    <row r="22" spans="1:14" ht="12.75">
      <c r="A22" s="5" t="s">
        <v>44</v>
      </c>
      <c r="B22" s="11" t="s">
        <v>29</v>
      </c>
      <c r="C22" s="11" t="s">
        <v>29</v>
      </c>
      <c r="D22" s="11" t="s">
        <v>29</v>
      </c>
      <c r="E22" s="11" t="s">
        <v>29</v>
      </c>
      <c r="F22" s="11" t="s">
        <v>29</v>
      </c>
      <c r="G22" s="11" t="s">
        <v>29</v>
      </c>
      <c r="H22" s="11" t="s">
        <v>29</v>
      </c>
      <c r="I22" s="11" t="s">
        <v>29</v>
      </c>
      <c r="J22" s="11" t="s">
        <v>29</v>
      </c>
      <c r="K22" s="11" t="s">
        <v>29</v>
      </c>
      <c r="L22" s="11" t="s">
        <v>29</v>
      </c>
      <c r="M22" s="11" t="s">
        <v>29</v>
      </c>
      <c r="N22" s="11" t="s">
        <v>29</v>
      </c>
    </row>
    <row r="23" spans="1:14" ht="12.75">
      <c r="A23" s="5" t="s">
        <v>45</v>
      </c>
      <c r="B23" s="11" t="s">
        <v>29</v>
      </c>
      <c r="C23" s="11" t="s">
        <v>29</v>
      </c>
      <c r="D23" s="11" t="s">
        <v>29</v>
      </c>
      <c r="E23" s="11" t="s">
        <v>29</v>
      </c>
      <c r="F23" s="11" t="s">
        <v>29</v>
      </c>
      <c r="G23" s="11" t="s">
        <v>61</v>
      </c>
      <c r="H23" s="11" t="s">
        <v>61</v>
      </c>
      <c r="I23" s="11" t="s">
        <v>29</v>
      </c>
      <c r="J23" s="11" t="s">
        <v>29</v>
      </c>
      <c r="K23" s="11" t="s">
        <v>29</v>
      </c>
      <c r="L23" s="11" t="s">
        <v>29</v>
      </c>
      <c r="M23" s="11" t="s">
        <v>29</v>
      </c>
      <c r="N23" s="11" t="s">
        <v>29</v>
      </c>
    </row>
    <row r="24" spans="1:14" ht="12.75">
      <c r="A24" s="5" t="s">
        <v>46</v>
      </c>
      <c r="B24" s="11" t="s">
        <v>61</v>
      </c>
      <c r="C24" s="11" t="s">
        <v>61</v>
      </c>
      <c r="D24" s="11" t="s">
        <v>61</v>
      </c>
      <c r="E24" s="11" t="s">
        <v>61</v>
      </c>
      <c r="F24" s="11" t="s">
        <v>61</v>
      </c>
      <c r="G24" s="11" t="s">
        <v>61</v>
      </c>
      <c r="H24" s="11" t="s">
        <v>61</v>
      </c>
      <c r="I24" s="11" t="s">
        <v>61</v>
      </c>
      <c r="J24" s="11" t="s">
        <v>61</v>
      </c>
      <c r="K24" s="11" t="s">
        <v>61</v>
      </c>
      <c r="L24" s="11" t="s">
        <v>61</v>
      </c>
      <c r="M24" s="11" t="s">
        <v>61</v>
      </c>
      <c r="N24" s="11" t="s">
        <v>61</v>
      </c>
    </row>
    <row r="25" spans="1:14" ht="12.75">
      <c r="A25" s="5" t="s">
        <v>47</v>
      </c>
      <c r="B25" s="11" t="s">
        <v>29</v>
      </c>
      <c r="C25" s="11" t="s">
        <v>61</v>
      </c>
      <c r="D25" s="11" t="s">
        <v>61</v>
      </c>
      <c r="E25" s="11" t="s">
        <v>29</v>
      </c>
      <c r="F25" s="11" t="s">
        <v>61</v>
      </c>
      <c r="G25" s="11" t="s">
        <v>61</v>
      </c>
      <c r="H25" s="11" t="s">
        <v>61</v>
      </c>
      <c r="I25" s="11" t="s">
        <v>61</v>
      </c>
      <c r="J25" s="11" t="s">
        <v>29</v>
      </c>
      <c r="K25" s="11" t="s">
        <v>29</v>
      </c>
      <c r="L25" s="11" t="s">
        <v>29</v>
      </c>
      <c r="M25" s="11" t="s">
        <v>29</v>
      </c>
      <c r="N25" s="11" t="s">
        <v>61</v>
      </c>
    </row>
    <row r="26" spans="1:14" ht="12.75">
      <c r="A26" s="5" t="s">
        <v>48</v>
      </c>
      <c r="B26" s="11" t="s">
        <v>29</v>
      </c>
      <c r="C26" s="11" t="s">
        <v>61</v>
      </c>
      <c r="D26" s="11" t="s">
        <v>61</v>
      </c>
      <c r="E26" s="11" t="s">
        <v>29</v>
      </c>
      <c r="F26" s="11" t="s">
        <v>61</v>
      </c>
      <c r="G26" s="11" t="s">
        <v>61</v>
      </c>
      <c r="H26" s="11" t="s">
        <v>61</v>
      </c>
      <c r="I26" s="11" t="s">
        <v>61</v>
      </c>
      <c r="J26" s="11" t="s">
        <v>29</v>
      </c>
      <c r="K26" s="11" t="s">
        <v>29</v>
      </c>
      <c r="L26" s="11" t="s">
        <v>29</v>
      </c>
      <c r="M26" s="11" t="s">
        <v>29</v>
      </c>
      <c r="N26" s="11" t="s">
        <v>61</v>
      </c>
    </row>
    <row r="27" spans="1:14" ht="12.75">
      <c r="A27" s="5" t="s">
        <v>49</v>
      </c>
      <c r="B27" s="11" t="s">
        <v>29</v>
      </c>
      <c r="C27" s="11" t="s">
        <v>61</v>
      </c>
      <c r="D27" s="11" t="s">
        <v>61</v>
      </c>
      <c r="E27" s="11" t="s">
        <v>29</v>
      </c>
      <c r="F27" s="11" t="s">
        <v>29</v>
      </c>
      <c r="G27" s="11" t="s">
        <v>61</v>
      </c>
      <c r="H27" s="11" t="s">
        <v>61</v>
      </c>
      <c r="I27" s="11" t="s">
        <v>61</v>
      </c>
      <c r="J27" s="11" t="s">
        <v>29</v>
      </c>
      <c r="K27" s="11" t="s">
        <v>29</v>
      </c>
      <c r="L27" s="11" t="s">
        <v>29</v>
      </c>
      <c r="M27" s="11" t="s">
        <v>29</v>
      </c>
      <c r="N27" s="11" t="s">
        <v>61</v>
      </c>
    </row>
    <row r="30" ht="12.75">
      <c r="A30" s="7" t="s">
        <v>65</v>
      </c>
    </row>
  </sheetData>
  <sheetProtection sheet="1"/>
  <mergeCells count="3">
    <mergeCell ref="A1:N1"/>
    <mergeCell ref="A2:C2"/>
    <mergeCell ref="A3:C3"/>
  </mergeCells>
  <hyperlinks>
    <hyperlink ref="A30" r:id="rId1" display="© Commonwealth of Australia 2011"/>
  </hyperlinks>
  <printOptions/>
  <pageMargins left="0.7875" right="0.7875" top="1.025" bottom="1.025" header="0.7875" footer="0.7875"/>
  <pageSetup horizontalDpi="300" verticalDpi="300" orientation="landscape" paperSize="9" scale="85" r:id="rId3"/>
  <headerFooter alignWithMargins="0">
    <oddHeader>&amp;C&amp;A</oddHeader>
    <oddFooter>&amp;CPage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pane xSplit="1" ySplit="5" topLeftCell="B6" activePane="bottomRight" state="frozen"/>
      <selection pane="topLeft" activeCell="A1" sqref="A1:BV1"/>
      <selection pane="topRight" activeCell="A1" sqref="A1:BV1"/>
      <selection pane="bottomLeft" activeCell="A1" sqref="A1:BV1"/>
      <selection pane="bottomRight" activeCell="A1" sqref="A1:P1"/>
    </sheetView>
  </sheetViews>
  <sheetFormatPr defaultColWidth="11.57421875" defaultRowHeight="12.75"/>
  <cols>
    <col min="1" max="1" width="38.8515625" style="0" customWidth="1"/>
    <col min="2" max="14" width="11.57421875" style="10" customWidth="1"/>
    <col min="15" max="15" width="12.28125" style="10" customWidth="1"/>
  </cols>
  <sheetData>
    <row r="1" spans="1:16" ht="67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3" ht="22.5" customHeight="1">
      <c r="A2" s="21" t="s">
        <v>62</v>
      </c>
      <c r="B2" s="21"/>
      <c r="C2" s="21"/>
    </row>
    <row r="3" spans="1:3" ht="12.75">
      <c r="A3" s="24" t="s">
        <v>63</v>
      </c>
      <c r="B3" s="24"/>
      <c r="C3" s="24"/>
    </row>
    <row r="4" spans="1:16" ht="24" customHeight="1">
      <c r="A4" s="6" t="s">
        <v>55</v>
      </c>
      <c r="P4" s="10"/>
    </row>
    <row r="5" spans="1:16" ht="64.5" customHeight="1">
      <c r="A5" s="8"/>
      <c r="B5" s="13" t="str">
        <f>HYPERLINK("http://www.abs.gov.au/ausstats/subscriber.nsf/LookupAttach/3415.0Data+Cubes-26.07.1250/$File/34150DS0074_2010_Causes of Death_Migrants.xls","Causes of Death 2010")</f>
        <v>Causes of Death 2010</v>
      </c>
      <c r="C5" s="13" t="str">
        <f>HYPERLINK("http://www.abs.gov.au/ausstats/subscriber.nsf/LookupAttach/3415.0Data+Cubes-29.11.1150/$File/34150DS0063_2009_Causes of Death_Migrants.xls","Causes of Death 2009")</f>
        <v>Causes of Death 2009</v>
      </c>
      <c r="D5" s="13" t="str">
        <f>HYPERLINK("http://www.abs.gov.au/ausstats/subscriber.nsf/LookupAttach/3415.0Data+Cubes-29.06.119/$File/34150DS0047_2008_Causes of Death_Migrants.xls","Causes of Death 2008")</f>
        <v>Causes of Death 2008</v>
      </c>
      <c r="E5" s="13" t="str">
        <f>HYPERLINK("http://www.abs.gov.au/ausstats/subscriber.nsf/LookupAttach/3415.0Data+Cubes-29.06.1110/$File/34150DS0046_2007_Causes of Death_Migrants.xls","Causes of Death 2007")</f>
        <v>Causes of Death 2007</v>
      </c>
      <c r="F5" s="13" t="str">
        <f>HYPERLINK("http://www.abs.gov.au/ausstats/subscriber.nsf/LookupAttach/3415.0Data+Cubes-29.06.1111/$File/34150DS0022_2006_Causes of Death_Migrants.xls","Causes of Death 2006")</f>
        <v>Causes of Death 2006</v>
      </c>
      <c r="G5" s="13" t="str">
        <f>HYPERLINK("http://www.abs.gov.au/ausstats/subscriber.nsf/LookupAttach/3415.0Data+Cubes-29.06.1112/$File/34150DS002_2005_COD_Migrants.xls","Causes of Death 2005")</f>
        <v>Causes of Death 2005</v>
      </c>
      <c r="H5" s="13" t="str">
        <f>HYPERLINK("http://www.abs.gov.au/ausstats/subscriber.nsf/LookupAttach/3415.0Data+Cubes-26.07.12120/$File/34150DS0058_2009_SDAC_Migrants.xls","Disability Ageing and Carers 2009")</f>
        <v>Disability Ageing and Carers 2009</v>
      </c>
      <c r="I5" s="13" t="str">
        <f>HYPERLINK("http://www.abs.gov.au/ausstats/subscriber.nsf/LookupAttach/3415.0Data+Cubes-29.06.1122/$File/34150DS0004_2003_SDAC_Migrants.xls","Disability Ageing and Carers 2003")</f>
        <v>Disability Ageing and Carers 2003</v>
      </c>
      <c r="J5" s="13" t="str">
        <f>HYPERLINK("http://www.abs.gov.au/ausstats/subscriber.nsf/LookupAttach/3415.0Data+Cubes-29.11.11190/$File/34150DS0062_2010_GSS_migrants.xls","General Social Survey 2010")</f>
        <v>General Social Survey 2010</v>
      </c>
      <c r="K5" s="13" t="str">
        <f>HYPERLINK("http://www.abs.gov.au/ausstats/subscriber.nsf/LookupAttach/3415.0Data+Cubes-29.06.1133/$File/34150DS0008_2002_GSS_Migrants.xls","General Social Survey 2002")</f>
        <v>General Social Survey 2002</v>
      </c>
      <c r="L5" s="13" t="str">
        <f>HYPERLINK("http://www.abs.gov.au/ausstats/subscriber.nsf/LookupAttach/3415.0Data+Cubes-29.11.11310/$File/34150DS0065_2007-08_NHS_second release_Migrants.xls","National Health Survey 2007–08  Second release")</f>
        <v>National Health Survey 2007–08  Second release</v>
      </c>
      <c r="M5" s="13" t="str">
        <f>HYPERLINK("http://www.abs.gov.au/ausstats/subscriber.nsf/LookupAttach/3415.0Data+Cubes-29.11.11320/$File/34150DS0060_2007-08__NHS_Migrants.xls","National Health Survey 2007–08 First release")</f>
        <v>National Health Survey 2007–08 First release</v>
      </c>
      <c r="N5" s="13" t="str">
        <f>HYPERLINK("http://www.abs.gov.au/ausstats/subscriber.nsf/LookupAttach/3415.0Data+Cubes-29.06.1145/$File/34150DS0032_2004_05_NHS_second release_Migrants.xls","National Health Survey 2004–05 Second release")</f>
        <v>National Health Survey 2004–05 Second release</v>
      </c>
      <c r="O5" s="13" t="str">
        <f>HYPERLINK("http://www.abs.gov.au/ausstats/subscriber.nsf/LookupAttach/3415.0Data+Cubes-29.06.1146/$File/34150DS0013_2004-05_NHS_Migrants.xls","National Health Survey 2004–05 First release")</f>
        <v>National Health Survey 2004–05 First release</v>
      </c>
      <c r="P5" s="13" t="str">
        <f>HYPERLINK("http://www.abs.gov.au/ausstats/subscriber.nsf/LookupAttach/3415.0Data+Cubes-29.06.1147/$File/34150DS0014_2005_06_MPHS_SportsParticipation_Migrants.xls","Participation in Sports and Physical Recreation 2005–06")</f>
        <v>Participation in Sports and Physical Recreation 2005–06</v>
      </c>
    </row>
    <row r="6" spans="1:16" ht="12.75">
      <c r="A6" s="5" t="s">
        <v>28</v>
      </c>
      <c r="B6" s="11" t="s">
        <v>61</v>
      </c>
      <c r="C6" s="11" t="s">
        <v>61</v>
      </c>
      <c r="D6" s="11" t="s">
        <v>61</v>
      </c>
      <c r="E6" s="11" t="s">
        <v>61</v>
      </c>
      <c r="F6" s="11" t="s">
        <v>61</v>
      </c>
      <c r="G6" s="11" t="s">
        <v>61</v>
      </c>
      <c r="H6" s="11" t="s">
        <v>61</v>
      </c>
      <c r="I6" s="11" t="s">
        <v>61</v>
      </c>
      <c r="J6" s="11" t="s">
        <v>61</v>
      </c>
      <c r="K6" s="11" t="s">
        <v>61</v>
      </c>
      <c r="L6" s="11" t="s">
        <v>61</v>
      </c>
      <c r="M6" s="11" t="s">
        <v>61</v>
      </c>
      <c r="N6" s="11" t="s">
        <v>61</v>
      </c>
      <c r="O6" s="11" t="s">
        <v>61</v>
      </c>
      <c r="P6" s="11" t="s">
        <v>61</v>
      </c>
    </row>
    <row r="7" spans="1:16" ht="12.75">
      <c r="A7" s="5" t="s">
        <v>30</v>
      </c>
      <c r="B7" s="11" t="s">
        <v>29</v>
      </c>
      <c r="C7" s="11" t="s">
        <v>29</v>
      </c>
      <c r="D7" s="11" t="s">
        <v>29</v>
      </c>
      <c r="E7" s="11" t="s">
        <v>29</v>
      </c>
      <c r="F7" s="11" t="s">
        <v>29</v>
      </c>
      <c r="G7" s="11" t="s">
        <v>29</v>
      </c>
      <c r="H7" s="11" t="s">
        <v>29</v>
      </c>
      <c r="I7" s="11" t="s">
        <v>29</v>
      </c>
      <c r="J7" s="11" t="s">
        <v>29</v>
      </c>
      <c r="K7" s="11" t="s">
        <v>29</v>
      </c>
      <c r="L7" s="11" t="s">
        <v>29</v>
      </c>
      <c r="M7" s="11" t="s">
        <v>29</v>
      </c>
      <c r="N7" s="11" t="s">
        <v>29</v>
      </c>
      <c r="O7" s="11" t="s">
        <v>29</v>
      </c>
      <c r="P7" s="11" t="s">
        <v>29</v>
      </c>
    </row>
    <row r="8" spans="1:16" ht="12.75">
      <c r="A8" s="5" t="s">
        <v>31</v>
      </c>
      <c r="B8" s="11" t="s">
        <v>29</v>
      </c>
      <c r="C8" s="11" t="s">
        <v>29</v>
      </c>
      <c r="D8" s="11" t="s">
        <v>29</v>
      </c>
      <c r="E8" s="11" t="s">
        <v>29</v>
      </c>
      <c r="F8" s="11" t="s">
        <v>29</v>
      </c>
      <c r="G8" s="11" t="s">
        <v>29</v>
      </c>
      <c r="H8" s="11" t="s">
        <v>29</v>
      </c>
      <c r="I8" s="11" t="s">
        <v>29</v>
      </c>
      <c r="J8" s="11" t="s">
        <v>29</v>
      </c>
      <c r="K8" s="11" t="s">
        <v>29</v>
      </c>
      <c r="L8" s="11" t="s">
        <v>29</v>
      </c>
      <c r="M8" s="11" t="s">
        <v>29</v>
      </c>
      <c r="N8" s="11" t="s">
        <v>29</v>
      </c>
      <c r="O8" s="11" t="s">
        <v>29</v>
      </c>
      <c r="P8" s="11" t="s">
        <v>29</v>
      </c>
    </row>
    <row r="9" spans="1:16" ht="12.75">
      <c r="A9" s="5" t="s">
        <v>32</v>
      </c>
      <c r="B9" s="11" t="s">
        <v>29</v>
      </c>
      <c r="C9" s="11" t="s">
        <v>29</v>
      </c>
      <c r="D9" s="11" t="s">
        <v>29</v>
      </c>
      <c r="E9" s="11" t="s">
        <v>29</v>
      </c>
      <c r="F9" s="11" t="s">
        <v>29</v>
      </c>
      <c r="G9" s="11" t="s">
        <v>29</v>
      </c>
      <c r="H9" s="11" t="s">
        <v>29</v>
      </c>
      <c r="I9" s="11" t="s">
        <v>29</v>
      </c>
      <c r="J9" s="11" t="s">
        <v>29</v>
      </c>
      <c r="K9" s="11" t="s">
        <v>29</v>
      </c>
      <c r="L9" s="11" t="s">
        <v>29</v>
      </c>
      <c r="M9" s="11" t="s">
        <v>29</v>
      </c>
      <c r="N9" s="11" t="s">
        <v>29</v>
      </c>
      <c r="O9" s="11" t="s">
        <v>29</v>
      </c>
      <c r="P9" s="11" t="s">
        <v>29</v>
      </c>
    </row>
    <row r="10" spans="1:16" ht="12.75">
      <c r="A10" s="5" t="s">
        <v>33</v>
      </c>
      <c r="B10" s="11" t="s">
        <v>29</v>
      </c>
      <c r="C10" s="11" t="s">
        <v>29</v>
      </c>
      <c r="D10" s="11" t="s">
        <v>29</v>
      </c>
      <c r="E10" s="11" t="s">
        <v>29</v>
      </c>
      <c r="F10" s="11" t="s">
        <v>29</v>
      </c>
      <c r="G10" s="11" t="s">
        <v>29</v>
      </c>
      <c r="H10" s="11" t="s">
        <v>29</v>
      </c>
      <c r="I10" s="11" t="s">
        <v>29</v>
      </c>
      <c r="J10" s="11" t="s">
        <v>29</v>
      </c>
      <c r="K10" s="11" t="s">
        <v>29</v>
      </c>
      <c r="L10" s="11" t="s">
        <v>29</v>
      </c>
      <c r="M10" s="11" t="s">
        <v>61</v>
      </c>
      <c r="N10" s="11" t="s">
        <v>29</v>
      </c>
      <c r="O10" s="11" t="s">
        <v>61</v>
      </c>
      <c r="P10" s="11" t="s">
        <v>29</v>
      </c>
    </row>
    <row r="11" spans="1:16" ht="12.75">
      <c r="A11" s="5" t="s">
        <v>34</v>
      </c>
      <c r="B11" s="11" t="s">
        <v>29</v>
      </c>
      <c r="C11" s="11" t="s">
        <v>29</v>
      </c>
      <c r="D11" s="11" t="s">
        <v>29</v>
      </c>
      <c r="E11" s="11" t="s">
        <v>29</v>
      </c>
      <c r="F11" s="11" t="s">
        <v>29</v>
      </c>
      <c r="G11" s="11" t="s">
        <v>29</v>
      </c>
      <c r="H11" s="11" t="s">
        <v>29</v>
      </c>
      <c r="I11" s="11" t="s">
        <v>29</v>
      </c>
      <c r="J11" s="11" t="s">
        <v>29</v>
      </c>
      <c r="K11" s="11" t="s">
        <v>29</v>
      </c>
      <c r="L11" s="11" t="s">
        <v>29</v>
      </c>
      <c r="M11" s="11" t="s">
        <v>29</v>
      </c>
      <c r="N11" s="11" t="s">
        <v>29</v>
      </c>
      <c r="O11" s="11" t="s">
        <v>29</v>
      </c>
      <c r="P11" s="11" t="s">
        <v>29</v>
      </c>
    </row>
    <row r="12" spans="1:16" ht="12.75">
      <c r="A12" s="5" t="s">
        <v>35</v>
      </c>
      <c r="B12" s="11" t="s">
        <v>29</v>
      </c>
      <c r="C12" s="11" t="s">
        <v>29</v>
      </c>
      <c r="D12" s="11" t="s">
        <v>29</v>
      </c>
      <c r="E12" s="11" t="s">
        <v>29</v>
      </c>
      <c r="F12" s="11" t="s">
        <v>29</v>
      </c>
      <c r="G12" s="11" t="s">
        <v>29</v>
      </c>
      <c r="H12" s="11" t="s">
        <v>61</v>
      </c>
      <c r="I12" s="11" t="s">
        <v>61</v>
      </c>
      <c r="J12" s="11" t="s">
        <v>61</v>
      </c>
      <c r="K12" s="11" t="s">
        <v>61</v>
      </c>
      <c r="L12" s="11" t="s">
        <v>29</v>
      </c>
      <c r="M12" s="11" t="s">
        <v>61</v>
      </c>
      <c r="N12" s="11" t="s">
        <v>29</v>
      </c>
      <c r="O12" s="11" t="s">
        <v>61</v>
      </c>
      <c r="P12" s="11" t="s">
        <v>61</v>
      </c>
    </row>
    <row r="13" spans="1:16" ht="12.75">
      <c r="A13" s="5" t="s">
        <v>36</v>
      </c>
      <c r="B13" s="11" t="s">
        <v>29</v>
      </c>
      <c r="C13" s="11" t="s">
        <v>29</v>
      </c>
      <c r="D13" s="11" t="s">
        <v>29</v>
      </c>
      <c r="E13" s="11" t="s">
        <v>29</v>
      </c>
      <c r="F13" s="11" t="s">
        <v>29</v>
      </c>
      <c r="G13" s="11" t="s">
        <v>29</v>
      </c>
      <c r="H13" s="11" t="s">
        <v>29</v>
      </c>
      <c r="I13" s="11" t="s">
        <v>29</v>
      </c>
      <c r="J13" s="11" t="s">
        <v>29</v>
      </c>
      <c r="K13" s="11" t="s">
        <v>29</v>
      </c>
      <c r="L13" s="11" t="s">
        <v>29</v>
      </c>
      <c r="M13" s="11" t="s">
        <v>29</v>
      </c>
      <c r="N13" s="11" t="s">
        <v>29</v>
      </c>
      <c r="O13" s="11" t="s">
        <v>29</v>
      </c>
      <c r="P13" s="11" t="s">
        <v>29</v>
      </c>
    </row>
    <row r="14" spans="1:16" ht="12.75">
      <c r="A14" s="5" t="s">
        <v>66</v>
      </c>
      <c r="B14" s="11" t="s">
        <v>29</v>
      </c>
      <c r="C14" s="11" t="s">
        <v>29</v>
      </c>
      <c r="D14" s="11" t="s">
        <v>29</v>
      </c>
      <c r="E14" s="11" t="s">
        <v>29</v>
      </c>
      <c r="F14" s="11" t="s">
        <v>29</v>
      </c>
      <c r="G14" s="11" t="s">
        <v>29</v>
      </c>
      <c r="H14" s="11" t="s">
        <v>29</v>
      </c>
      <c r="I14" s="11" t="s">
        <v>29</v>
      </c>
      <c r="J14" s="11" t="s">
        <v>29</v>
      </c>
      <c r="K14" s="11" t="s">
        <v>29</v>
      </c>
      <c r="L14" s="11" t="s">
        <v>29</v>
      </c>
      <c r="M14" s="11" t="s">
        <v>29</v>
      </c>
      <c r="N14" s="11" t="s">
        <v>29</v>
      </c>
      <c r="O14" s="11" t="s">
        <v>29</v>
      </c>
      <c r="P14" s="11" t="s">
        <v>29</v>
      </c>
    </row>
    <row r="15" spans="1:16" ht="12.75">
      <c r="A15" s="5" t="s">
        <v>37</v>
      </c>
      <c r="B15" s="11" t="s">
        <v>29</v>
      </c>
      <c r="C15" s="11" t="s">
        <v>29</v>
      </c>
      <c r="D15" s="11" t="s">
        <v>29</v>
      </c>
      <c r="E15" s="11" t="s">
        <v>29</v>
      </c>
      <c r="F15" s="11" t="s">
        <v>29</v>
      </c>
      <c r="G15" s="11" t="s">
        <v>29</v>
      </c>
      <c r="H15" s="11" t="s">
        <v>61</v>
      </c>
      <c r="I15" s="11" t="s">
        <v>29</v>
      </c>
      <c r="J15" s="11" t="s">
        <v>61</v>
      </c>
      <c r="K15" s="11" t="s">
        <v>61</v>
      </c>
      <c r="L15" s="11" t="s">
        <v>61</v>
      </c>
      <c r="M15" s="11" t="s">
        <v>61</v>
      </c>
      <c r="N15" s="11" t="s">
        <v>61</v>
      </c>
      <c r="O15" s="11" t="s">
        <v>61</v>
      </c>
      <c r="P15" s="11" t="s">
        <v>29</v>
      </c>
    </row>
    <row r="16" spans="1:16" ht="12.75">
      <c r="A16" s="5" t="s">
        <v>38</v>
      </c>
      <c r="B16" s="11" t="s">
        <v>29</v>
      </c>
      <c r="C16" s="11" t="s">
        <v>29</v>
      </c>
      <c r="D16" s="11" t="s">
        <v>29</v>
      </c>
      <c r="E16" s="11" t="s">
        <v>29</v>
      </c>
      <c r="F16" s="11" t="s">
        <v>29</v>
      </c>
      <c r="G16" s="11" t="s">
        <v>29</v>
      </c>
      <c r="H16" s="11" t="s">
        <v>29</v>
      </c>
      <c r="I16" s="11" t="s">
        <v>29</v>
      </c>
      <c r="J16" s="11" t="s">
        <v>29</v>
      </c>
      <c r="K16" s="11" t="s">
        <v>29</v>
      </c>
      <c r="L16" s="11" t="s">
        <v>29</v>
      </c>
      <c r="M16" s="11" t="s">
        <v>29</v>
      </c>
      <c r="N16" s="11" t="s">
        <v>29</v>
      </c>
      <c r="O16" s="11" t="s">
        <v>29</v>
      </c>
      <c r="P16" s="11" t="s">
        <v>29</v>
      </c>
    </row>
    <row r="17" spans="1:16" ht="12.75">
      <c r="A17" s="5" t="s">
        <v>39</v>
      </c>
      <c r="B17" s="11" t="s">
        <v>29</v>
      </c>
      <c r="C17" s="11" t="s">
        <v>29</v>
      </c>
      <c r="D17" s="11" t="s">
        <v>29</v>
      </c>
      <c r="E17" s="11" t="s">
        <v>29</v>
      </c>
      <c r="F17" s="11" t="s">
        <v>29</v>
      </c>
      <c r="G17" s="11" t="s">
        <v>29</v>
      </c>
      <c r="H17" s="11" t="s">
        <v>29</v>
      </c>
      <c r="I17" s="11" t="s">
        <v>29</v>
      </c>
      <c r="J17" s="11" t="s">
        <v>61</v>
      </c>
      <c r="K17" s="11" t="s">
        <v>61</v>
      </c>
      <c r="L17" s="11" t="s">
        <v>61</v>
      </c>
      <c r="M17" s="11" t="s">
        <v>61</v>
      </c>
      <c r="N17" s="11" t="s">
        <v>61</v>
      </c>
      <c r="O17" s="11" t="s">
        <v>61</v>
      </c>
      <c r="P17" s="11" t="s">
        <v>29</v>
      </c>
    </row>
    <row r="18" spans="1:16" ht="12.75">
      <c r="A18" s="5" t="s">
        <v>40</v>
      </c>
      <c r="B18" s="11" t="s">
        <v>29</v>
      </c>
      <c r="C18" s="11" t="s">
        <v>29</v>
      </c>
      <c r="D18" s="11" t="s">
        <v>29</v>
      </c>
      <c r="E18" s="11" t="s">
        <v>29</v>
      </c>
      <c r="F18" s="11" t="s">
        <v>29</v>
      </c>
      <c r="G18" s="11" t="s">
        <v>29</v>
      </c>
      <c r="H18" s="11" t="s">
        <v>61</v>
      </c>
      <c r="I18" s="11" t="s">
        <v>29</v>
      </c>
      <c r="J18" s="11" t="s">
        <v>29</v>
      </c>
      <c r="K18" s="11" t="s">
        <v>29</v>
      </c>
      <c r="L18" s="11" t="s">
        <v>29</v>
      </c>
      <c r="M18" s="11" t="s">
        <v>29</v>
      </c>
      <c r="N18" s="11" t="s">
        <v>29</v>
      </c>
      <c r="O18" s="11" t="s">
        <v>29</v>
      </c>
      <c r="P18" s="11" t="s">
        <v>29</v>
      </c>
    </row>
    <row r="19" spans="1:16" ht="12.75">
      <c r="A19" s="5" t="s">
        <v>41</v>
      </c>
      <c r="B19" s="11" t="s">
        <v>29</v>
      </c>
      <c r="C19" s="11" t="s">
        <v>29</v>
      </c>
      <c r="D19" s="11" t="s">
        <v>29</v>
      </c>
      <c r="E19" s="11" t="s">
        <v>29</v>
      </c>
      <c r="F19" s="11" t="s">
        <v>29</v>
      </c>
      <c r="G19" s="11" t="s">
        <v>29</v>
      </c>
      <c r="H19" s="11" t="s">
        <v>29</v>
      </c>
      <c r="I19" s="11" t="s">
        <v>29</v>
      </c>
      <c r="J19" s="11" t="s">
        <v>29</v>
      </c>
      <c r="K19" s="11" t="s">
        <v>29</v>
      </c>
      <c r="L19" s="11" t="s">
        <v>29</v>
      </c>
      <c r="M19" s="11" t="s">
        <v>29</v>
      </c>
      <c r="N19" s="11" t="s">
        <v>29</v>
      </c>
      <c r="O19" s="11" t="s">
        <v>29</v>
      </c>
      <c r="P19" s="11" t="s">
        <v>29</v>
      </c>
    </row>
    <row r="20" spans="1:16" ht="12.75">
      <c r="A20" s="5" t="s">
        <v>42</v>
      </c>
      <c r="B20" s="11" t="s">
        <v>29</v>
      </c>
      <c r="C20" s="11" t="s">
        <v>29</v>
      </c>
      <c r="D20" s="11" t="s">
        <v>29</v>
      </c>
      <c r="E20" s="11" t="s">
        <v>29</v>
      </c>
      <c r="F20" s="11" t="s">
        <v>29</v>
      </c>
      <c r="G20" s="11" t="s">
        <v>29</v>
      </c>
      <c r="H20" s="11" t="s">
        <v>29</v>
      </c>
      <c r="I20" s="11" t="s">
        <v>29</v>
      </c>
      <c r="J20" s="11" t="s">
        <v>61</v>
      </c>
      <c r="K20" s="11" t="s">
        <v>29</v>
      </c>
      <c r="L20" s="11" t="s">
        <v>29</v>
      </c>
      <c r="M20" s="11" t="s">
        <v>29</v>
      </c>
      <c r="N20" s="11" t="s">
        <v>29</v>
      </c>
      <c r="O20" s="11" t="s">
        <v>29</v>
      </c>
      <c r="P20" s="11" t="s">
        <v>29</v>
      </c>
    </row>
    <row r="21" spans="1:16" ht="12.75">
      <c r="A21" s="5" t="s">
        <v>43</v>
      </c>
      <c r="B21" s="11" t="s">
        <v>29</v>
      </c>
      <c r="C21" s="11" t="s">
        <v>29</v>
      </c>
      <c r="D21" s="11" t="s">
        <v>29</v>
      </c>
      <c r="E21" s="11" t="s">
        <v>29</v>
      </c>
      <c r="F21" s="11" t="s">
        <v>29</v>
      </c>
      <c r="G21" s="11" t="s">
        <v>29</v>
      </c>
      <c r="H21" s="11" t="s">
        <v>29</v>
      </c>
      <c r="I21" s="11" t="s">
        <v>29</v>
      </c>
      <c r="J21" s="11" t="s">
        <v>29</v>
      </c>
      <c r="K21" s="11" t="s">
        <v>29</v>
      </c>
      <c r="L21" s="11" t="s">
        <v>29</v>
      </c>
      <c r="M21" s="11" t="s">
        <v>29</v>
      </c>
      <c r="N21" s="11" t="s">
        <v>29</v>
      </c>
      <c r="O21" s="11" t="s">
        <v>29</v>
      </c>
      <c r="P21" s="11" t="s">
        <v>29</v>
      </c>
    </row>
    <row r="22" spans="1:16" ht="12.75">
      <c r="A22" s="5" t="s">
        <v>44</v>
      </c>
      <c r="B22" s="11" t="s">
        <v>29</v>
      </c>
      <c r="C22" s="11" t="s">
        <v>29</v>
      </c>
      <c r="D22" s="11" t="s">
        <v>29</v>
      </c>
      <c r="E22" s="11" t="s">
        <v>29</v>
      </c>
      <c r="F22" s="11" t="s">
        <v>29</v>
      </c>
      <c r="G22" s="11" t="s">
        <v>29</v>
      </c>
      <c r="H22" s="11" t="s">
        <v>29</v>
      </c>
      <c r="I22" s="11" t="s">
        <v>29</v>
      </c>
      <c r="J22" s="11" t="s">
        <v>29</v>
      </c>
      <c r="K22" s="11" t="s">
        <v>29</v>
      </c>
      <c r="L22" s="11" t="s">
        <v>29</v>
      </c>
      <c r="M22" s="11" t="s">
        <v>29</v>
      </c>
      <c r="N22" s="11" t="s">
        <v>29</v>
      </c>
      <c r="O22" s="11" t="s">
        <v>29</v>
      </c>
      <c r="P22" s="11" t="s">
        <v>29</v>
      </c>
    </row>
    <row r="23" spans="1:16" ht="12.75">
      <c r="A23" s="5" t="s">
        <v>45</v>
      </c>
      <c r="B23" s="11" t="s">
        <v>29</v>
      </c>
      <c r="C23" s="11" t="s">
        <v>29</v>
      </c>
      <c r="D23" s="11" t="s">
        <v>29</v>
      </c>
      <c r="E23" s="11" t="s">
        <v>29</v>
      </c>
      <c r="F23" s="11" t="s">
        <v>29</v>
      </c>
      <c r="G23" s="11" t="s">
        <v>29</v>
      </c>
      <c r="H23" s="11" t="s">
        <v>29</v>
      </c>
      <c r="I23" s="11" t="s">
        <v>29</v>
      </c>
      <c r="J23" s="11" t="s">
        <v>61</v>
      </c>
      <c r="K23" s="11" t="s">
        <v>29</v>
      </c>
      <c r="L23" s="11" t="s">
        <v>29</v>
      </c>
      <c r="M23" s="11" t="s">
        <v>29</v>
      </c>
      <c r="N23" s="11" t="s">
        <v>29</v>
      </c>
      <c r="O23" s="11" t="s">
        <v>29</v>
      </c>
      <c r="P23" s="11" t="s">
        <v>29</v>
      </c>
    </row>
    <row r="24" spans="1:16" ht="12.75">
      <c r="A24" s="5" t="s">
        <v>46</v>
      </c>
      <c r="B24" s="11" t="s">
        <v>61</v>
      </c>
      <c r="C24" s="11" t="s">
        <v>61</v>
      </c>
      <c r="D24" s="11" t="s">
        <v>61</v>
      </c>
      <c r="E24" s="11" t="s">
        <v>61</v>
      </c>
      <c r="F24" s="11" t="s">
        <v>61</v>
      </c>
      <c r="G24" s="11" t="s">
        <v>61</v>
      </c>
      <c r="H24" s="11" t="s">
        <v>61</v>
      </c>
      <c r="I24" s="11" t="s">
        <v>61</v>
      </c>
      <c r="J24" s="11" t="s">
        <v>61</v>
      </c>
      <c r="K24" s="11" t="s">
        <v>61</v>
      </c>
      <c r="L24" s="11" t="s">
        <v>61</v>
      </c>
      <c r="M24" s="11" t="s">
        <v>61</v>
      </c>
      <c r="N24" s="11" t="s">
        <v>61</v>
      </c>
      <c r="O24" s="11" t="s">
        <v>61</v>
      </c>
      <c r="P24" s="11" t="s">
        <v>61</v>
      </c>
    </row>
    <row r="25" spans="1:16" ht="12.75">
      <c r="A25" s="5" t="s">
        <v>47</v>
      </c>
      <c r="B25" s="11" t="s">
        <v>29</v>
      </c>
      <c r="C25" s="11" t="s">
        <v>29</v>
      </c>
      <c r="D25" s="11" t="s">
        <v>29</v>
      </c>
      <c r="E25" s="11" t="s">
        <v>29</v>
      </c>
      <c r="F25" s="11" t="s">
        <v>29</v>
      </c>
      <c r="G25" s="11" t="s">
        <v>61</v>
      </c>
      <c r="H25" s="11" t="s">
        <v>61</v>
      </c>
      <c r="I25" s="11" t="s">
        <v>61</v>
      </c>
      <c r="J25" s="11" t="s">
        <v>61</v>
      </c>
      <c r="K25" s="11" t="s">
        <v>61</v>
      </c>
      <c r="L25" s="11" t="s">
        <v>29</v>
      </c>
      <c r="M25" s="11" t="s">
        <v>61</v>
      </c>
      <c r="N25" s="11" t="s">
        <v>29</v>
      </c>
      <c r="O25" s="11" t="s">
        <v>61</v>
      </c>
      <c r="P25" s="11" t="s">
        <v>61</v>
      </c>
    </row>
    <row r="26" spans="1:16" ht="12.75">
      <c r="A26" s="5" t="s">
        <v>48</v>
      </c>
      <c r="B26" s="11" t="s">
        <v>29</v>
      </c>
      <c r="C26" s="11" t="s">
        <v>29</v>
      </c>
      <c r="D26" s="11" t="s">
        <v>29</v>
      </c>
      <c r="E26" s="11" t="s">
        <v>29</v>
      </c>
      <c r="F26" s="11" t="s">
        <v>29</v>
      </c>
      <c r="G26" s="11" t="s">
        <v>29</v>
      </c>
      <c r="H26" s="11" t="s">
        <v>61</v>
      </c>
      <c r="I26" s="11" t="s">
        <v>61</v>
      </c>
      <c r="J26" s="11" t="s">
        <v>61</v>
      </c>
      <c r="K26" s="11" t="s">
        <v>61</v>
      </c>
      <c r="L26" s="11" t="s">
        <v>29</v>
      </c>
      <c r="M26" s="11" t="s">
        <v>61</v>
      </c>
      <c r="N26" s="11" t="s">
        <v>29</v>
      </c>
      <c r="O26" s="11" t="s">
        <v>61</v>
      </c>
      <c r="P26" s="11" t="s">
        <v>61</v>
      </c>
    </row>
    <row r="27" spans="1:16" ht="12.75">
      <c r="A27" s="5" t="s">
        <v>49</v>
      </c>
      <c r="B27" s="11" t="s">
        <v>29</v>
      </c>
      <c r="C27" s="11" t="s">
        <v>29</v>
      </c>
      <c r="D27" s="11" t="s">
        <v>29</v>
      </c>
      <c r="E27" s="11" t="s">
        <v>29</v>
      </c>
      <c r="F27" s="11" t="s">
        <v>29</v>
      </c>
      <c r="G27" s="11" t="s">
        <v>29</v>
      </c>
      <c r="H27" s="11" t="s">
        <v>61</v>
      </c>
      <c r="I27" s="11" t="s">
        <v>61</v>
      </c>
      <c r="J27" s="11" t="s">
        <v>61</v>
      </c>
      <c r="K27" s="11" t="s">
        <v>61</v>
      </c>
      <c r="L27" s="11" t="s">
        <v>29</v>
      </c>
      <c r="M27" s="11" t="s">
        <v>61</v>
      </c>
      <c r="N27" s="11" t="s">
        <v>29</v>
      </c>
      <c r="O27" s="11" t="s">
        <v>61</v>
      </c>
      <c r="P27" s="11" t="s">
        <v>61</v>
      </c>
    </row>
    <row r="30" ht="12.75">
      <c r="A30" s="7" t="s">
        <v>65</v>
      </c>
    </row>
  </sheetData>
  <sheetProtection sheet="1"/>
  <mergeCells count="3">
    <mergeCell ref="A1:P1"/>
    <mergeCell ref="A2:C2"/>
    <mergeCell ref="A3:C3"/>
  </mergeCells>
  <hyperlinks>
    <hyperlink ref="A30" r:id="rId1" display="© Commonwealth of Australia 2011"/>
  </hyperlinks>
  <printOptions/>
  <pageMargins left="0.7875" right="0.7875" top="1.025" bottom="1.025" header="0.7875" footer="0.7875"/>
  <pageSetup horizontalDpi="300" verticalDpi="300" orientation="landscape" paperSize="9" scale="85" r:id="rId3"/>
  <headerFooter alignWithMargins="0">
    <oddHeader>&amp;C&amp;A</oddHeader>
    <oddFooter>&amp;CPage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pane xSplit="1" ySplit="5" topLeftCell="B6" activePane="bottomRight" state="frozen"/>
      <selection pane="topLeft" activeCell="A1" sqref="A1:BV1"/>
      <selection pane="topRight" activeCell="A1" sqref="A1:BV1"/>
      <selection pane="bottomLeft" activeCell="A1" sqref="A1:BV1"/>
      <selection pane="bottomRight" activeCell="A1" sqref="A1:I1"/>
    </sheetView>
  </sheetViews>
  <sheetFormatPr defaultColWidth="11.57421875" defaultRowHeight="12.75"/>
  <cols>
    <col min="1" max="1" width="39.00390625" style="0" customWidth="1"/>
    <col min="2" max="2" width="11.57421875" style="10" customWidth="1"/>
    <col min="3" max="3" width="12.57421875" style="10" customWidth="1"/>
    <col min="4" max="9" width="11.57421875" style="10" customWidth="1"/>
  </cols>
  <sheetData>
    <row r="1" spans="1:9" ht="67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3" ht="22.5" customHeight="1">
      <c r="A2" s="21" t="s">
        <v>62</v>
      </c>
      <c r="B2" s="21"/>
      <c r="C2" s="21"/>
    </row>
    <row r="3" spans="1:3" ht="12.75">
      <c r="A3" s="24" t="s">
        <v>63</v>
      </c>
      <c r="B3" s="24"/>
      <c r="C3" s="24"/>
    </row>
    <row r="4" spans="1:3" ht="24" customHeight="1">
      <c r="A4" s="6" t="s">
        <v>56</v>
      </c>
      <c r="C4" s="13"/>
    </row>
    <row r="5" spans="1:9" ht="64.5" customHeight="1">
      <c r="A5" s="8"/>
      <c r="B5" s="13" t="str">
        <f>HYPERLINK("http://www.abs.gov.au/ausstats/subscriber.nsf/LookupAttach/3415.0Data+Cubes-29.06.1122/$File/34150DS0004_2003_SDAC_Migrants.xls","Disability Ageing and Carers 2003")</f>
        <v>Disability Ageing and Carers 2003</v>
      </c>
      <c r="C5" s="13" t="str">
        <f>HYPERLINK("http://www.abs.gov.au/ausstats/subscriber.nsf/LookupAttach/3415.0Data+Cubes-29.11.11170/$File/34150DS0059_2009-10_Family Characteristics_migrants.xls","Family Characteristics 2009-10")</f>
        <v>Family Characteristics 2009-10</v>
      </c>
      <c r="D5" s="13" t="str">
        <f>HYPERLINK("http://www.abs.gov.au/ausstats/subscriber.nsf/LookupAttach/3415.0Data+Cubes-29.11.11190/$File/34150DS0062_2010_GSS_migrants.xls","General Social Survey 2010")</f>
        <v>General Social Survey 2010</v>
      </c>
      <c r="E5" s="13" t="str">
        <f>HYPERLINK("http://www.abs.gov.au/ausstats/subscriber.nsf/LookupAttach/3415.0Data+Cubes-29.06.1132/$File/34150DS0007_2006_GSS_Migrants.xls","General Social Survey 2006")</f>
        <v>General Social Survey 2006</v>
      </c>
      <c r="F5" s="13" t="str">
        <f>HYPERLINK("http://www.abs.gov.au/ausstats/Subscriber.nsf/LookupAttach/3415.0Data+Cubes-29.11.11220/$File/34150DS0061_2009-10_SIH_HES_Migrants.xls","Income and Housing 2009–10")</f>
        <v>Income and Housing 2009–10</v>
      </c>
      <c r="G5" s="13" t="str">
        <f>HYPERLINK("http://www.abs.gov.au/ausstats/Subscriber.nsf/LookupAttach/3415.0Data+Cubes-29.11.11230/$File/34150DS0055_2007-08_SIH_rev_Migrants.xls","Income and Housing 2007–08")</f>
        <v>Income and Housing 2007–08</v>
      </c>
      <c r="H5" s="13" t="str">
        <f>HYPERLINK("http://www.abs.gov.au/ausstats/Subscriber.nsf/LookupAttach/3415.0Data+Cubes-29.11.11240/$File/34150DS0035_2005-06_SIH_rev_Migrants.xls","Income and Housing 2005–06")</f>
        <v>Income and Housing 2005–06</v>
      </c>
      <c r="I5" s="13" t="str">
        <f>HYPERLINK("http://www.abs.gov.au/ausstats/Subscriber.nsf/LookupAttach/3415.0Data+Cubes-29.11.11250/$File/34150DS0009_2003-04_SIH_HES_rev_Migrants.xls","Income and Housing 2003–04")</f>
        <v>Income and Housing 2003–04</v>
      </c>
    </row>
    <row r="6" spans="1:9" ht="12.75">
      <c r="A6" s="5" t="s">
        <v>28</v>
      </c>
      <c r="B6" s="11" t="s">
        <v>61</v>
      </c>
      <c r="C6" s="11" t="s">
        <v>61</v>
      </c>
      <c r="D6" s="11" t="s">
        <v>61</v>
      </c>
      <c r="E6" s="11" t="s">
        <v>61</v>
      </c>
      <c r="F6" s="11" t="s">
        <v>61</v>
      </c>
      <c r="G6" s="11" t="s">
        <v>61</v>
      </c>
      <c r="H6" s="11" t="s">
        <v>61</v>
      </c>
      <c r="I6" s="11" t="s">
        <v>61</v>
      </c>
    </row>
    <row r="7" spans="1:9" ht="12.75">
      <c r="A7" s="5" t="s">
        <v>30</v>
      </c>
      <c r="B7" s="11" t="s">
        <v>29</v>
      </c>
      <c r="C7" s="11" t="s">
        <v>29</v>
      </c>
      <c r="D7" s="11" t="s">
        <v>29</v>
      </c>
      <c r="E7" s="11" t="s">
        <v>29</v>
      </c>
      <c r="F7" s="11" t="s">
        <v>29</v>
      </c>
      <c r="G7" s="11" t="s">
        <v>29</v>
      </c>
      <c r="H7" s="11" t="s">
        <v>29</v>
      </c>
      <c r="I7" s="11" t="s">
        <v>29</v>
      </c>
    </row>
    <row r="8" spans="1:9" ht="12.75">
      <c r="A8" s="5" t="s">
        <v>31</v>
      </c>
      <c r="B8" s="11" t="s">
        <v>29</v>
      </c>
      <c r="C8" s="11" t="s">
        <v>29</v>
      </c>
      <c r="D8" s="11" t="s">
        <v>29</v>
      </c>
      <c r="E8" s="11" t="s">
        <v>29</v>
      </c>
      <c r="F8" s="11" t="s">
        <v>29</v>
      </c>
      <c r="G8" s="11" t="s">
        <v>29</v>
      </c>
      <c r="H8" s="11" t="s">
        <v>29</v>
      </c>
      <c r="I8" s="11" t="s">
        <v>29</v>
      </c>
    </row>
    <row r="9" spans="1:9" ht="12.75">
      <c r="A9" s="5" t="s">
        <v>32</v>
      </c>
      <c r="B9" s="11" t="s">
        <v>29</v>
      </c>
      <c r="C9" s="11" t="s">
        <v>29</v>
      </c>
      <c r="D9" s="11" t="s">
        <v>29</v>
      </c>
      <c r="E9" s="11" t="s">
        <v>29</v>
      </c>
      <c r="F9" s="11" t="s">
        <v>29</v>
      </c>
      <c r="G9" s="11" t="s">
        <v>29</v>
      </c>
      <c r="H9" s="11" t="s">
        <v>29</v>
      </c>
      <c r="I9" s="11" t="s">
        <v>29</v>
      </c>
    </row>
    <row r="10" spans="1:9" ht="12.75">
      <c r="A10" s="5" t="s">
        <v>33</v>
      </c>
      <c r="B10" s="11" t="s">
        <v>29</v>
      </c>
      <c r="C10" s="11" t="s">
        <v>29</v>
      </c>
      <c r="D10" s="11" t="s">
        <v>29</v>
      </c>
      <c r="E10" s="11" t="s">
        <v>29</v>
      </c>
      <c r="F10" s="11" t="s">
        <v>29</v>
      </c>
      <c r="G10" s="11" t="s">
        <v>29</v>
      </c>
      <c r="H10" s="11" t="s">
        <v>29</v>
      </c>
      <c r="I10" s="11" t="s">
        <v>29</v>
      </c>
    </row>
    <row r="11" spans="1:9" ht="12.75">
      <c r="A11" s="5" t="s">
        <v>34</v>
      </c>
      <c r="B11" s="11" t="s">
        <v>29</v>
      </c>
      <c r="C11" s="11" t="s">
        <v>29</v>
      </c>
      <c r="D11" s="11" t="s">
        <v>29</v>
      </c>
      <c r="E11" s="11" t="s">
        <v>29</v>
      </c>
      <c r="F11" s="11" t="s">
        <v>29</v>
      </c>
      <c r="G11" s="11" t="s">
        <v>29</v>
      </c>
      <c r="H11" s="11" t="s">
        <v>29</v>
      </c>
      <c r="I11" s="11" t="s">
        <v>29</v>
      </c>
    </row>
    <row r="12" spans="1:9" ht="12.75">
      <c r="A12" s="5" t="s">
        <v>35</v>
      </c>
      <c r="B12" s="11" t="s">
        <v>61</v>
      </c>
      <c r="C12" s="11" t="s">
        <v>61</v>
      </c>
      <c r="D12" s="11" t="s">
        <v>61</v>
      </c>
      <c r="E12" s="11" t="s">
        <v>61</v>
      </c>
      <c r="F12" s="11" t="s">
        <v>61</v>
      </c>
      <c r="G12" s="11" t="s">
        <v>61</v>
      </c>
      <c r="H12" s="11" t="s">
        <v>61</v>
      </c>
      <c r="I12" s="11" t="s">
        <v>61</v>
      </c>
    </row>
    <row r="13" spans="1:9" ht="12.75">
      <c r="A13" s="5" t="s">
        <v>36</v>
      </c>
      <c r="B13" s="11" t="s">
        <v>29</v>
      </c>
      <c r="C13" s="11" t="s">
        <v>29</v>
      </c>
      <c r="D13" s="11" t="s">
        <v>29</v>
      </c>
      <c r="E13" s="11" t="s">
        <v>29</v>
      </c>
      <c r="F13" s="11" t="s">
        <v>29</v>
      </c>
      <c r="G13" s="11" t="s">
        <v>29</v>
      </c>
      <c r="H13" s="11" t="s">
        <v>29</v>
      </c>
      <c r="I13" s="11" t="s">
        <v>29</v>
      </c>
    </row>
    <row r="14" spans="1:9" ht="12.75">
      <c r="A14" s="5" t="s">
        <v>66</v>
      </c>
      <c r="B14" s="11" t="s">
        <v>29</v>
      </c>
      <c r="C14" s="11" t="s">
        <v>29</v>
      </c>
      <c r="D14" s="11" t="s">
        <v>29</v>
      </c>
      <c r="E14" s="11" t="s">
        <v>29</v>
      </c>
      <c r="F14" s="11" t="s">
        <v>29</v>
      </c>
      <c r="G14" s="11" t="s">
        <v>29</v>
      </c>
      <c r="H14" s="11" t="s">
        <v>29</v>
      </c>
      <c r="I14" s="11" t="s">
        <v>29</v>
      </c>
    </row>
    <row r="15" spans="1:9" ht="12.75">
      <c r="A15" s="5" t="s">
        <v>37</v>
      </c>
      <c r="B15" s="11" t="s">
        <v>29</v>
      </c>
      <c r="C15" s="11" t="s">
        <v>29</v>
      </c>
      <c r="D15" s="11" t="s">
        <v>61</v>
      </c>
      <c r="E15" s="11" t="s">
        <v>61</v>
      </c>
      <c r="F15" s="11" t="s">
        <v>29</v>
      </c>
      <c r="G15" s="11" t="s">
        <v>29</v>
      </c>
      <c r="H15" s="11" t="s">
        <v>29</v>
      </c>
      <c r="I15" s="11" t="s">
        <v>29</v>
      </c>
    </row>
    <row r="16" spans="1:9" ht="12.75">
      <c r="A16" s="5" t="s">
        <v>38</v>
      </c>
      <c r="B16" s="11" t="s">
        <v>29</v>
      </c>
      <c r="C16" s="11" t="s">
        <v>29</v>
      </c>
      <c r="D16" s="11" t="s">
        <v>29</v>
      </c>
      <c r="E16" s="11" t="s">
        <v>29</v>
      </c>
      <c r="F16" s="11" t="s">
        <v>29</v>
      </c>
      <c r="G16" s="11" t="s">
        <v>29</v>
      </c>
      <c r="H16" s="11" t="s">
        <v>29</v>
      </c>
      <c r="I16" s="11" t="s">
        <v>29</v>
      </c>
    </row>
    <row r="17" spans="1:9" ht="12.75">
      <c r="A17" s="5" t="s">
        <v>39</v>
      </c>
      <c r="B17" s="11" t="s">
        <v>29</v>
      </c>
      <c r="C17" s="11" t="s">
        <v>29</v>
      </c>
      <c r="D17" s="11" t="s">
        <v>61</v>
      </c>
      <c r="E17" s="11" t="s">
        <v>61</v>
      </c>
      <c r="F17" s="11" t="s">
        <v>29</v>
      </c>
      <c r="G17" s="11" t="s">
        <v>29</v>
      </c>
      <c r="H17" s="11" t="s">
        <v>29</v>
      </c>
      <c r="I17" s="11" t="s">
        <v>29</v>
      </c>
    </row>
    <row r="18" spans="1:9" ht="12.75">
      <c r="A18" s="5" t="s">
        <v>40</v>
      </c>
      <c r="B18" s="11" t="s">
        <v>29</v>
      </c>
      <c r="C18" s="11" t="s">
        <v>29</v>
      </c>
      <c r="D18" s="11" t="s">
        <v>29</v>
      </c>
      <c r="E18" s="11" t="s">
        <v>29</v>
      </c>
      <c r="F18" s="11" t="s">
        <v>29</v>
      </c>
      <c r="G18" s="11" t="s">
        <v>29</v>
      </c>
      <c r="H18" s="11" t="s">
        <v>29</v>
      </c>
      <c r="I18" s="11" t="s">
        <v>29</v>
      </c>
    </row>
    <row r="19" spans="1:9" ht="12.75">
      <c r="A19" s="5" t="s">
        <v>41</v>
      </c>
      <c r="B19" s="11" t="s">
        <v>29</v>
      </c>
      <c r="C19" s="11" t="s">
        <v>29</v>
      </c>
      <c r="D19" s="11" t="s">
        <v>29</v>
      </c>
      <c r="E19" s="11" t="s">
        <v>29</v>
      </c>
      <c r="F19" s="11" t="s">
        <v>29</v>
      </c>
      <c r="G19" s="11" t="s">
        <v>29</v>
      </c>
      <c r="H19" s="11" t="s">
        <v>29</v>
      </c>
      <c r="I19" s="11" t="s">
        <v>29</v>
      </c>
    </row>
    <row r="20" spans="1:9" ht="12.75">
      <c r="A20" s="5" t="s">
        <v>42</v>
      </c>
      <c r="B20" s="11" t="s">
        <v>29</v>
      </c>
      <c r="C20" s="11" t="s">
        <v>29</v>
      </c>
      <c r="D20" s="11" t="s">
        <v>61</v>
      </c>
      <c r="E20" s="11" t="s">
        <v>61</v>
      </c>
      <c r="F20" s="11" t="s">
        <v>29</v>
      </c>
      <c r="G20" s="11" t="s">
        <v>29</v>
      </c>
      <c r="H20" s="11" t="s">
        <v>29</v>
      </c>
      <c r="I20" s="11" t="s">
        <v>29</v>
      </c>
    </row>
    <row r="21" spans="1:9" ht="12.75">
      <c r="A21" s="5" t="s">
        <v>43</v>
      </c>
      <c r="B21" s="11" t="s">
        <v>29</v>
      </c>
      <c r="C21" s="11" t="s">
        <v>29</v>
      </c>
      <c r="D21" s="11" t="s">
        <v>29</v>
      </c>
      <c r="E21" s="11" t="s">
        <v>29</v>
      </c>
      <c r="F21" s="11" t="s">
        <v>29</v>
      </c>
      <c r="G21" s="11" t="s">
        <v>29</v>
      </c>
      <c r="H21" s="11" t="s">
        <v>29</v>
      </c>
      <c r="I21" s="11" t="s">
        <v>29</v>
      </c>
    </row>
    <row r="22" spans="1:9" ht="12.75">
      <c r="A22" s="5" t="s">
        <v>44</v>
      </c>
      <c r="B22" s="11" t="s">
        <v>29</v>
      </c>
      <c r="C22" s="11" t="s">
        <v>29</v>
      </c>
      <c r="D22" s="11" t="s">
        <v>29</v>
      </c>
      <c r="E22" s="11" t="s">
        <v>29</v>
      </c>
      <c r="F22" s="11" t="s">
        <v>29</v>
      </c>
      <c r="G22" s="11" t="s">
        <v>29</v>
      </c>
      <c r="H22" s="11" t="s">
        <v>29</v>
      </c>
      <c r="I22" s="11" t="s">
        <v>29</v>
      </c>
    </row>
    <row r="23" spans="1:9" ht="12.75">
      <c r="A23" s="5" t="s">
        <v>45</v>
      </c>
      <c r="B23" s="11" t="s">
        <v>29</v>
      </c>
      <c r="C23" s="11" t="s">
        <v>29</v>
      </c>
      <c r="D23" s="11" t="s">
        <v>61</v>
      </c>
      <c r="E23" s="11" t="s">
        <v>61</v>
      </c>
      <c r="F23" s="11" t="s">
        <v>29</v>
      </c>
      <c r="G23" s="11" t="s">
        <v>29</v>
      </c>
      <c r="H23" s="11" t="s">
        <v>29</v>
      </c>
      <c r="I23" s="11" t="s">
        <v>29</v>
      </c>
    </row>
    <row r="24" spans="1:9" ht="12.75">
      <c r="A24" s="5" t="s">
        <v>46</v>
      </c>
      <c r="B24" s="11" t="s">
        <v>61</v>
      </c>
      <c r="C24" s="11" t="s">
        <v>61</v>
      </c>
      <c r="D24" s="11" t="s">
        <v>61</v>
      </c>
      <c r="E24" s="11" t="s">
        <v>61</v>
      </c>
      <c r="F24" s="11" t="s">
        <v>61</v>
      </c>
      <c r="G24" s="11" t="s">
        <v>61</v>
      </c>
      <c r="H24" s="11" t="s">
        <v>61</v>
      </c>
      <c r="I24" s="11" t="s">
        <v>61</v>
      </c>
    </row>
    <row r="25" spans="1:9" ht="12.75">
      <c r="A25" s="5" t="s">
        <v>47</v>
      </c>
      <c r="B25" s="11" t="s">
        <v>61</v>
      </c>
      <c r="C25" s="11" t="s">
        <v>61</v>
      </c>
      <c r="D25" s="11" t="s">
        <v>61</v>
      </c>
      <c r="E25" s="11" t="s">
        <v>61</v>
      </c>
      <c r="F25" s="11" t="s">
        <v>61</v>
      </c>
      <c r="G25" s="11" t="s">
        <v>61</v>
      </c>
      <c r="H25" s="11" t="s">
        <v>61</v>
      </c>
      <c r="I25" s="11" t="s">
        <v>61</v>
      </c>
    </row>
    <row r="26" spans="1:9" ht="12.75">
      <c r="A26" s="5" t="s">
        <v>48</v>
      </c>
      <c r="B26" s="11" t="s">
        <v>61</v>
      </c>
      <c r="C26" s="11" t="s">
        <v>61</v>
      </c>
      <c r="D26" s="11" t="s">
        <v>61</v>
      </c>
      <c r="E26" s="11" t="s">
        <v>61</v>
      </c>
      <c r="F26" s="11" t="s">
        <v>61</v>
      </c>
      <c r="G26" s="11" t="s">
        <v>61</v>
      </c>
      <c r="H26" s="11" t="s">
        <v>61</v>
      </c>
      <c r="I26" s="11" t="s">
        <v>61</v>
      </c>
    </row>
    <row r="27" spans="1:9" ht="12.75">
      <c r="A27" s="5" t="s">
        <v>49</v>
      </c>
      <c r="B27" s="11" t="s">
        <v>61</v>
      </c>
      <c r="C27" s="11" t="s">
        <v>29</v>
      </c>
      <c r="D27" s="11" t="s">
        <v>61</v>
      </c>
      <c r="E27" s="11" t="s">
        <v>61</v>
      </c>
      <c r="F27" s="11" t="s">
        <v>61</v>
      </c>
      <c r="G27" s="11" t="s">
        <v>61</v>
      </c>
      <c r="H27" s="11" t="s">
        <v>61</v>
      </c>
      <c r="I27" s="11" t="s">
        <v>61</v>
      </c>
    </row>
    <row r="30" ht="12.75">
      <c r="A30" s="7" t="s">
        <v>65</v>
      </c>
    </row>
  </sheetData>
  <sheetProtection sheet="1"/>
  <mergeCells count="3">
    <mergeCell ref="A1:I1"/>
    <mergeCell ref="A2:C2"/>
    <mergeCell ref="A3:C3"/>
  </mergeCells>
  <hyperlinks>
    <hyperlink ref="A30" r:id="rId1" display="© Commonwealth of Australia 2011"/>
  </hyperlinks>
  <printOptions/>
  <pageMargins left="0.7875" right="0.7875" top="1.025" bottom="1.025" header="0.7875" footer="0.7875"/>
  <pageSetup horizontalDpi="300" verticalDpi="300" orientation="landscape" paperSize="9" scale="91" r:id="rId3"/>
  <headerFooter alignWithMargins="0"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 D Heywood-Smith</dc:creator>
  <cp:keywords/>
  <dc:description/>
  <cp:lastModifiedBy>Christine D Heywood-Smith</cp:lastModifiedBy>
  <cp:lastPrinted>2011-06-07T01:59:59Z</cp:lastPrinted>
  <dcterms:created xsi:type="dcterms:W3CDTF">2011-05-30T08:00:50Z</dcterms:created>
  <dcterms:modified xsi:type="dcterms:W3CDTF">2012-07-26T06:46:05Z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